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omments1.xml" ContentType="application/vnd.openxmlformats-officedocument.spreadsheetml.comments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.xml" ContentType="application/vnd.openxmlformats-officedocument.themeOverride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2.xml" ContentType="application/vnd.openxmlformats-officedocument.drawingml.chart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33.xml" ContentType="application/vnd.openxmlformats-officedocument.drawingml.chart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3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35.xml" ContentType="application/vnd.openxmlformats-officedocument.drawingml.chart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3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37.xml" ContentType="application/vnd.openxmlformats-officedocument.drawingml.chart+xml"/>
  <Override PartName="/xl/drawings/drawing75.xml" ContentType="application/vnd.openxmlformats-officedocument.drawingml.chartshapes+xml"/>
  <Override PartName="/xl/drawings/drawing76.xml" ContentType="application/vnd.openxmlformats-officedocument.drawing+xml"/>
  <Override PartName="/xl/charts/chart38.xml" ContentType="application/vnd.openxmlformats-officedocument.drawingml.chart+xml"/>
  <Override PartName="/xl/theme/themeOverride2.xml" ContentType="application/vnd.openxmlformats-officedocument.themeOverride+xml"/>
  <Override PartName="/xl/drawings/drawing77.xml" ContentType="application/vnd.openxmlformats-officedocument.drawingml.chartshapes+xml"/>
  <Override PartName="/xl/drawings/drawing78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79.xml" ContentType="application/vnd.openxmlformats-officedocument.drawingml.chartshapes+xml"/>
  <Override PartName="/xl/drawings/drawing80.xml" ContentType="application/vnd.openxmlformats-officedocument.drawing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.xml" ContentType="application/vnd.openxmlformats-officedocument.themeOverride+xml"/>
  <Override PartName="/xl/drawings/drawing81.xml" ContentType="application/vnd.openxmlformats-officedocument.drawingml.chartshapes+xml"/>
  <Override PartName="/xl/drawings/drawing82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4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85.xml" ContentType="application/vnd.openxmlformats-officedocument.drawingml.chartshapes+xml"/>
  <Override PartName="/xl/drawings/drawing86.xml" ContentType="application/vnd.openxmlformats-officedocument.drawing+xml"/>
  <Override PartName="/xl/charts/chart43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87.xml" ContentType="application/vnd.openxmlformats-officedocument.drawingml.chartshapes+xml"/>
  <Override PartName="/xl/drawings/drawing88.xml" ContentType="application/vnd.openxmlformats-officedocument.drawing+xml"/>
  <Override PartName="/xl/charts/chart44.xml" ContentType="application/vnd.openxmlformats-officedocument.drawingml.chart+xml"/>
  <Override PartName="/xl/drawings/drawing89.xml" ContentType="application/vnd.openxmlformats-officedocument.drawingml.chartshapes+xml"/>
  <Override PartName="/xl/drawings/drawing90.xml" ContentType="application/vnd.openxmlformats-officedocument.drawing+xml"/>
  <Override PartName="/xl/charts/chart45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3.xml" ContentType="application/vnd.openxmlformats-officedocument.drawingml.chartshapes+xml"/>
  <Override PartName="/xl/drawings/drawing94.xml" ContentType="application/vnd.openxmlformats-officedocument.drawing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95.xml" ContentType="application/vnd.openxmlformats-officedocument.drawingml.chartshapes+xml"/>
  <Override PartName="/xl/drawings/drawing96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4.xml" ContentType="application/vnd.openxmlformats-officedocument.themeOverride+xml"/>
  <Override PartName="/xl/drawings/drawing99.xml" ContentType="application/vnd.openxmlformats-officedocument.drawingml.chartshapes+xml"/>
  <Override PartName="/xl/drawings/drawing100.xml" ContentType="application/vnd.openxmlformats-officedocument.drawing+xml"/>
  <Override PartName="/xl/charts/chart5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5.xml" ContentType="application/vnd.openxmlformats-officedocument.themeOverride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charts/chart5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03.xml" ContentType="application/vnd.openxmlformats-officedocument.drawingml.chartshapes+xml"/>
  <Override PartName="/xl/drawings/drawing104.xml" ContentType="application/vnd.openxmlformats-officedocument.drawing+xml"/>
  <Override PartName="/xl/charts/chart5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05.xml" ContentType="application/vnd.openxmlformats-officedocument.drawingml.chartshapes+xml"/>
  <Override PartName="/xl/drawings/drawing106.xml" ContentType="application/vnd.openxmlformats-officedocument.drawing+xml"/>
  <Override PartName="/xl/charts/chart5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6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charts/chart5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7.xml" ContentType="application/vnd.openxmlformats-officedocument.themeOverride+xml"/>
  <Override PartName="/xl/drawings/drawing109.xml" ContentType="application/vnd.openxmlformats-officedocument.drawingml.chartshapes+xml"/>
  <Override PartName="/xl/drawings/drawing110.xml" ContentType="application/vnd.openxmlformats-officedocument.drawing+xml"/>
  <Override PartName="/xl/charts/chart5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8.xml" ContentType="application/vnd.openxmlformats-officedocument.themeOverride+xml"/>
  <Override PartName="/xl/drawings/drawing111.xml" ContentType="application/vnd.openxmlformats-officedocument.drawingml.chartshapes+xml"/>
  <Override PartName="/xl/drawings/drawing112.xml" ContentType="application/vnd.openxmlformats-officedocument.drawing+xml"/>
  <Override PartName="/xl/charts/chart5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13.xml" ContentType="application/vnd.openxmlformats-officedocument.drawingml.chartshapes+xml"/>
  <Override PartName="/xl/drawings/drawing114.xml" ContentType="application/vnd.openxmlformats-officedocument.drawing+xml"/>
  <Override PartName="/xl/charts/chart5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15.xml" ContentType="application/vnd.openxmlformats-officedocument.drawingml.chartshapes+xml"/>
  <Override PartName="/xl/drawings/drawing116.xml" ContentType="application/vnd.openxmlformats-officedocument.drawing+xml"/>
  <Override PartName="/xl/charts/chart5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17.xml" ContentType="application/vnd.openxmlformats-officedocument.drawingml.chartshapes+xml"/>
  <Override PartName="/xl/drawings/drawing118.xml" ContentType="application/vnd.openxmlformats-officedocument.drawing+xml"/>
  <Override PartName="/xl/charts/chart5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6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21.xml" ContentType="application/vnd.openxmlformats-officedocument.drawingml.chartshapes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EstaPasta_de_trabalho" defaultThemeVersion="124226"/>
  <xr:revisionPtr revIDLastSave="0" documentId="13_ncr:1_{B11143EF-E2A2-4C61-BD05-83EE0A1C92D7}" xr6:coauthVersionLast="47" xr6:coauthVersionMax="47" xr10:uidLastSave="{00000000-0000-0000-0000-000000000000}"/>
  <bookViews>
    <workbookView xWindow="-108" yWindow="-108" windowWidth="23256" windowHeight="12576" tabRatio="764" xr2:uid="{00000000-000D-0000-FFFF-FFFF00000000}"/>
  </bookViews>
  <sheets>
    <sheet name="Index" sheetId="1" r:id="rId1"/>
    <sheet name="A-1" sheetId="3" r:id="rId2"/>
    <sheet name="A-2" sheetId="24" r:id="rId3"/>
    <sheet name="A-3" sheetId="4" r:id="rId4"/>
    <sheet name="A-4" sheetId="7" r:id="rId5"/>
    <sheet name="A-5" sheetId="8" r:id="rId6"/>
    <sheet name="A-6" sheetId="128" r:id="rId7"/>
    <sheet name="A-7" sheetId="129" r:id="rId8"/>
    <sheet name="A-8" sheetId="130" r:id="rId9"/>
    <sheet name="A-9" sheetId="10" r:id="rId10"/>
    <sheet name="A-10" sheetId="136" r:id="rId11"/>
    <sheet name="A-11" sheetId="11" r:id="rId12"/>
    <sheet name="A-12" sheetId="115" r:id="rId13"/>
    <sheet name="A-13" sheetId="12" r:id="rId14"/>
    <sheet name="A-14" sheetId="14" r:id="rId15"/>
    <sheet name="A-15" sheetId="137" r:id="rId16"/>
    <sheet name="A-16" sheetId="18" r:id="rId17"/>
    <sheet name="A-17" sheetId="6" r:id="rId18"/>
    <sheet name="A-18" sheetId="19" r:id="rId19"/>
    <sheet name="A-19" sheetId="133" r:id="rId20"/>
    <sheet name="A-20" sheetId="98" r:id="rId21"/>
    <sheet name="A-21" sheetId="20" r:id="rId22"/>
    <sheet name="A-22" sheetId="21" r:id="rId23"/>
    <sheet name="A-23" sheetId="22" r:id="rId24"/>
    <sheet name="A-24" sheetId="23" r:id="rId25"/>
    <sheet name="A-25" sheetId="26" r:id="rId26"/>
    <sheet name="A-26" sheetId="27" r:id="rId27"/>
    <sheet name="A-27" sheetId="132" r:id="rId28"/>
    <sheet name="A-28" sheetId="139" r:id="rId29"/>
    <sheet name="A-29" sheetId="29" r:id="rId30"/>
    <sheet name="A-30" sheetId="73" r:id="rId31"/>
    <sheet name="A-31" sheetId="74" r:id="rId32"/>
    <sheet name="A-32" sheetId="31" r:id="rId33"/>
    <sheet name="A-33" sheetId="32" r:id="rId34"/>
    <sheet name="A-34" sheetId="33" r:id="rId35"/>
    <sheet name="A-35" sheetId="34" r:id="rId36"/>
    <sheet name="A-36" sheetId="35" r:id="rId37"/>
    <sheet name="A-37" sheetId="141" r:id="rId38"/>
    <sheet name="A-38" sheetId="83" r:id="rId39"/>
    <sheet name="A-39" sheetId="86" r:id="rId40"/>
    <sheet name="A-40" sheetId="41" r:id="rId41"/>
    <sheet name="A-41" sheetId="85" r:id="rId42"/>
    <sheet name="A-42" sheetId="43" r:id="rId43"/>
    <sheet name="A-43" sheetId="87" r:id="rId44"/>
    <sheet name="A-44" sheetId="84" r:id="rId45"/>
    <sheet name="A-45" sheetId="46" r:id="rId46"/>
    <sheet name="A-46" sheetId="66" r:id="rId47"/>
    <sheet name="A-47" sheetId="67" r:id="rId48"/>
    <sheet name="A-48" sheetId="140" r:id="rId49"/>
    <sheet name="A-49" sheetId="79" r:id="rId50"/>
    <sheet name="A-50" sheetId="68" r:id="rId51"/>
    <sheet name="A-51" sheetId="78" r:id="rId52"/>
    <sheet name="A-52" sheetId="135" r:id="rId53"/>
    <sheet name="A-53" sheetId="77" r:id="rId54"/>
    <sheet name="A-54" sheetId="69" r:id="rId55"/>
    <sheet name="A-55" sheetId="80" r:id="rId56"/>
    <sheet name="A-56" sheetId="75" r:id="rId57"/>
    <sheet name="A-57" sheetId="142" r:id="rId58"/>
    <sheet name="A-58" sheetId="145" r:id="rId59"/>
    <sheet name="A-59" sheetId="146" r:id="rId60"/>
    <sheet name="A-60" sheetId="147" r:id="rId61"/>
    <sheet name="A-x" sheetId="143" r:id="rId62"/>
    <sheet name="ESRI_MAPINFO_SHEET" sheetId="2" state="veryHidden" r:id="rId63"/>
  </sheets>
  <definedNames>
    <definedName name="\I">#REF!</definedName>
    <definedName name="\P">#REF!</definedName>
    <definedName name="______MAC18">#REF!</definedName>
    <definedName name="______Tab110">#REF!</definedName>
    <definedName name="______Tab112">#REF!</definedName>
    <definedName name="______Tab13">#REF!</definedName>
    <definedName name="______Tab15">#REF!</definedName>
    <definedName name="______Tab19">#REF!</definedName>
    <definedName name="_____MAC18">#REF!</definedName>
    <definedName name="_____Tab11">#REF!</definedName>
    <definedName name="_____Tab110">#REF!</definedName>
    <definedName name="_____Tab111">#REF!</definedName>
    <definedName name="_____Tab112">#REF!</definedName>
    <definedName name="_____Tab13">#REF!</definedName>
    <definedName name="_____Tab15">#REF!</definedName>
    <definedName name="_____Tab19">#REF!</definedName>
    <definedName name="____MAC18">#REF!</definedName>
    <definedName name="____Tab11">#REF!</definedName>
    <definedName name="____Tab110">#REF!</definedName>
    <definedName name="____Tab111">#REF!</definedName>
    <definedName name="____Tab112">#REF!</definedName>
    <definedName name="____Tab13">#REF!</definedName>
    <definedName name="____Tab15">#REF!</definedName>
    <definedName name="____Tab19">#REF!</definedName>
    <definedName name="___MAC18">#REF!</definedName>
    <definedName name="___Tab11">#REF!</definedName>
    <definedName name="___Tab110">#REF!</definedName>
    <definedName name="___Tab111">#REF!</definedName>
    <definedName name="___Tab112">#REF!</definedName>
    <definedName name="___Tab13">#REF!</definedName>
    <definedName name="___Tab15">#REF!</definedName>
    <definedName name="___Tab19">#REF!</definedName>
    <definedName name="__123Graph_A" hidden="1">#REF!</definedName>
    <definedName name="__123Graph_ABRA" hidden="1">#REF!</definedName>
    <definedName name="__123Graph_X" hidden="1">#REF!</definedName>
    <definedName name="__123Graph_XBRA" hidden="1">#REF!</definedName>
    <definedName name="__MAC18">#REF!</definedName>
    <definedName name="__Tab11">#REF!</definedName>
    <definedName name="__Tab110">#REF!</definedName>
    <definedName name="__Tab111">#REF!</definedName>
    <definedName name="__Tab112">#REF!</definedName>
    <definedName name="__Tab13">#REF!</definedName>
    <definedName name="__Tab15">#REF!</definedName>
    <definedName name="__Tab19">#REF!</definedName>
    <definedName name="_1_Pagina14_i">#REF!</definedName>
    <definedName name="_1Pagina14_i">#REF!</definedName>
    <definedName name="_2_Pagina14_p">#REF!</definedName>
    <definedName name="_2Pagina14_p">#REF!</definedName>
    <definedName name="_Fill" hidden="1">#REF!</definedName>
    <definedName name="_xlnm._FilterDatabase" localSheetId="27" hidden="1">'A-27'!$A$9:$C$35</definedName>
    <definedName name="_MAC18">#REF!</definedName>
    <definedName name="_Ref11750161" localSheetId="10">'A-10'!$C$5</definedName>
    <definedName name="_Ref11750161" localSheetId="15">'A-15'!$C$5</definedName>
    <definedName name="_Ref11750161" localSheetId="25">'A-25'!$C$5</definedName>
    <definedName name="_Ref11750161" localSheetId="26">'A-26'!$C$5</definedName>
    <definedName name="_Ref11750161" localSheetId="27">'A-27'!$C$5</definedName>
    <definedName name="_Ref11750161" localSheetId="29">'A-29'!$C$5</definedName>
    <definedName name="_Ref11750161" localSheetId="30">'A-30'!$C$5</definedName>
    <definedName name="_Ref11750161" localSheetId="31">'A-31'!$C$5</definedName>
    <definedName name="_Ref11750161" localSheetId="32">'A-32'!$C$5</definedName>
    <definedName name="_Ref11750161" localSheetId="33">'A-33'!$C$5</definedName>
    <definedName name="_Ref11750161" localSheetId="34">'A-34'!$C$5</definedName>
    <definedName name="_Ref11750161" localSheetId="35">'A-35'!$C$5</definedName>
    <definedName name="_Ref11750161" localSheetId="36">'A-36'!$C$5</definedName>
    <definedName name="_Ref11750161" localSheetId="37">'A-37'!$E$5</definedName>
    <definedName name="_Ref11750161" localSheetId="38">'A-38'!$C$5</definedName>
    <definedName name="_Ref11750161" localSheetId="39">'A-39'!$C$5</definedName>
    <definedName name="_Ref11750161" localSheetId="40">'A-40'!#REF!</definedName>
    <definedName name="_Ref11750161" localSheetId="41">'A-41'!$C$5</definedName>
    <definedName name="_Ref11750161" localSheetId="42">'A-42'!$C$5</definedName>
    <definedName name="_Ref11750161" localSheetId="43">'A-43'!$C$5</definedName>
    <definedName name="_Ref11750161" localSheetId="44">'A-44'!$C$5</definedName>
    <definedName name="_Ref11750161" localSheetId="45">'A-45'!$C$5</definedName>
    <definedName name="_Ref11750161" localSheetId="46">'A-46'!$C$5</definedName>
    <definedName name="_Ref11750161" localSheetId="47">'A-47'!$C$5</definedName>
    <definedName name="_Ref11750161" localSheetId="48">'A-48'!$C$5</definedName>
    <definedName name="_Ref11750161" localSheetId="50">'A-50'!$C$5</definedName>
    <definedName name="_Ref11750161" localSheetId="51">'A-51'!$C$5</definedName>
    <definedName name="_Ref11750161" localSheetId="52">'A-52'!$C$5</definedName>
    <definedName name="_Ref11750161" localSheetId="53">'A-53'!$C$5</definedName>
    <definedName name="_Ref11750161" localSheetId="54">'A-54'!$C$5</definedName>
    <definedName name="_Ref11750161" localSheetId="55">'A-55'!$C$5</definedName>
    <definedName name="_Ref11750161" localSheetId="56">'A-56'!$C$5</definedName>
    <definedName name="_Ref11750161" localSheetId="57">'A-57'!$C$5</definedName>
    <definedName name="_Ref11750161" localSheetId="58">'A-58'!$C$5</definedName>
    <definedName name="_Ref11750161" localSheetId="59">'A-59'!$C$5</definedName>
    <definedName name="_Ref11750161" localSheetId="60">'A-60'!$C$5</definedName>
    <definedName name="_Ref11750161" localSheetId="61">'A-x'!$C$5</definedName>
    <definedName name="_Ref11750187" localSheetId="10">'A-10'!$C$5</definedName>
    <definedName name="_Ref11750187" localSheetId="15">'A-15'!$C$5</definedName>
    <definedName name="_Ref11750187" localSheetId="26">'A-26'!$C$5</definedName>
    <definedName name="_Ref11750187" localSheetId="27">'A-27'!$C$5</definedName>
    <definedName name="_Ref11750187" localSheetId="29">'A-29'!$C$5</definedName>
    <definedName name="_Ref11750187" localSheetId="30">'A-30'!$C$5</definedName>
    <definedName name="_Ref11750187" localSheetId="31">'A-31'!$C$5</definedName>
    <definedName name="_Ref11750187" localSheetId="32">'A-32'!$C$5</definedName>
    <definedName name="_Ref11750187" localSheetId="33">'A-33'!$C$5</definedName>
    <definedName name="_Ref11750187" localSheetId="34">'A-34'!$C$5</definedName>
    <definedName name="_Ref11750187" localSheetId="35">'A-35'!$C$5</definedName>
    <definedName name="_Ref11750187" localSheetId="36">'A-36'!$C$5</definedName>
    <definedName name="_Ref11750187" localSheetId="37">'A-37'!$E$5</definedName>
    <definedName name="_Ref11750187" localSheetId="38">'A-38'!$C$5</definedName>
    <definedName name="_Ref11750187" localSheetId="39">'A-39'!$C$5</definedName>
    <definedName name="_Ref11750187" localSheetId="40">'A-40'!#REF!</definedName>
    <definedName name="_Ref11750187" localSheetId="41">'A-41'!$C$5</definedName>
    <definedName name="_Ref11750187" localSheetId="42">'A-42'!$C$5</definedName>
    <definedName name="_Ref11750187" localSheetId="43">'A-43'!$C$5</definedName>
    <definedName name="_Ref11750187" localSheetId="44">'A-44'!$C$5</definedName>
    <definedName name="_Ref11750187" localSheetId="45">'A-45'!$C$5</definedName>
    <definedName name="_Ref11750187" localSheetId="46">'A-46'!$C$5</definedName>
    <definedName name="_Ref11750187" localSheetId="47">'A-47'!$C$5</definedName>
    <definedName name="_Ref11750187" localSheetId="48">'A-48'!$C$5</definedName>
    <definedName name="_Ref11750187" localSheetId="50">'A-50'!$C$5</definedName>
    <definedName name="_Ref11750187" localSheetId="51">'A-51'!$C$5</definedName>
    <definedName name="_Ref11750187" localSheetId="52">'A-52'!$C$5</definedName>
    <definedName name="_Ref11750187" localSheetId="53">'A-53'!$C$5</definedName>
    <definedName name="_Ref11750187" localSheetId="54">'A-54'!$C$5</definedName>
    <definedName name="_Ref11750187" localSheetId="55">'A-55'!$C$5</definedName>
    <definedName name="_Ref11750187" localSheetId="56">'A-56'!$C$5</definedName>
    <definedName name="_Ref11750187" localSheetId="57">'A-57'!$C$5</definedName>
    <definedName name="_Ref11750187" localSheetId="58">'A-58'!$C$5</definedName>
    <definedName name="_Ref11750187" localSheetId="59">'A-59'!$C$5</definedName>
    <definedName name="_Ref11750187" localSheetId="60">'A-60'!$C$5</definedName>
    <definedName name="_Ref11750187" localSheetId="61">'A-x'!$C$5</definedName>
    <definedName name="_Ref11771521" localSheetId="0">Index!$AQ$62</definedName>
    <definedName name="_Ref38616215" localSheetId="15">'A-15'!$C$5</definedName>
    <definedName name="_Ref38616215" localSheetId="30">'A-30'!$C$5</definedName>
    <definedName name="_Ref38616215" localSheetId="31">'A-31'!$C$5</definedName>
    <definedName name="_Ref38616215" localSheetId="37">'A-37'!$E$5</definedName>
    <definedName name="_Ref38616215" localSheetId="39">'A-39'!$C$5</definedName>
    <definedName name="_Ref38616215" localSheetId="42">'A-42'!$C$5</definedName>
    <definedName name="_Ref38616215" localSheetId="43">'A-43'!$C$5</definedName>
    <definedName name="_Ref38616215" localSheetId="44">'A-44'!$C$5</definedName>
    <definedName name="_Ref38616215" localSheetId="45">'A-45'!$C$5</definedName>
    <definedName name="_Ref38616215" localSheetId="46">'A-46'!$C$5</definedName>
    <definedName name="_Ref38616215" localSheetId="47">'A-47'!$C$5</definedName>
    <definedName name="_Ref38616215" localSheetId="48">'A-48'!$C$5</definedName>
    <definedName name="_Ref38616215" localSheetId="50">'A-50'!$C$5</definedName>
    <definedName name="_Ref38616215" localSheetId="51">'A-51'!$C$5</definedName>
    <definedName name="_Ref38616215" localSheetId="52">'A-52'!$C$5</definedName>
    <definedName name="_Ref38616215" localSheetId="53">'A-53'!$C$5</definedName>
    <definedName name="_Ref38616215" localSheetId="54">'A-54'!$C$5</definedName>
    <definedName name="_Ref38616215" localSheetId="55">'A-55'!$C$5</definedName>
    <definedName name="_Ref38616215" localSheetId="56">'A-56'!$C$5</definedName>
    <definedName name="_Ref38616215" localSheetId="57">'A-57'!$C$5</definedName>
    <definedName name="_Ref38616215" localSheetId="58">'A-58'!$C$5</definedName>
    <definedName name="_Ref38616215" localSheetId="59">'A-59'!$C$5</definedName>
    <definedName name="_Ref38616215" localSheetId="60">'A-60'!$C$5</definedName>
    <definedName name="_Ref38616215" localSheetId="61">'A-x'!$C$5</definedName>
    <definedName name="_Ref39585668" localSheetId="51">'A-51'!$C$5</definedName>
    <definedName name="_Ref39585668" localSheetId="52">'A-52'!$C$5</definedName>
    <definedName name="_Ref414639940" localSheetId="15">'A-15'!$C$5</definedName>
    <definedName name="_Ref414639940" localSheetId="30">'A-30'!$C$5</definedName>
    <definedName name="_Ref414639940" localSheetId="31">'A-31'!$C$5</definedName>
    <definedName name="_Ref414639940" localSheetId="37">'A-37'!$E$5</definedName>
    <definedName name="_Ref414639940" localSheetId="39">'A-39'!$C$5</definedName>
    <definedName name="_Ref414639940" localSheetId="45">'A-45'!$C$5</definedName>
    <definedName name="_Ref414639940" localSheetId="46">'A-46'!$C$5</definedName>
    <definedName name="_Ref414639940" localSheetId="47">'A-47'!$C$5</definedName>
    <definedName name="_Ref414639940" localSheetId="48">'A-48'!$C$5</definedName>
    <definedName name="_Ref414639940" localSheetId="50">'A-50'!$C$5</definedName>
    <definedName name="_Ref414639940" localSheetId="51">'A-51'!$C$5</definedName>
    <definedName name="_Ref414639940" localSheetId="52">'A-52'!$C$5</definedName>
    <definedName name="_Ref414639940" localSheetId="53">'A-53'!$C$5</definedName>
    <definedName name="_Ref414639940" localSheetId="54">'A-54'!$C$5</definedName>
    <definedName name="_Ref414639940" localSheetId="55">'A-55'!$C$5</definedName>
    <definedName name="_Ref414639940" localSheetId="56">'A-56'!$C$5</definedName>
    <definedName name="_Ref414639940" localSheetId="57">'A-57'!$C$5</definedName>
    <definedName name="_Ref414639940" localSheetId="58">'A-58'!$C$5</definedName>
    <definedName name="_Ref414639940" localSheetId="59">'A-59'!$C$5</definedName>
    <definedName name="_Ref414639940" localSheetId="60">'A-60'!$C$5</definedName>
    <definedName name="_Ref414639940" localSheetId="61">'A-x'!$C$5</definedName>
    <definedName name="_Ref414969817" localSheetId="29">'A-29'!$C$5</definedName>
    <definedName name="_Ref416179262" localSheetId="5">'A-5'!$C$6</definedName>
    <definedName name="_Ref416179298" localSheetId="13">'A-13'!$C$6</definedName>
    <definedName name="_Ref416179311" localSheetId="14">'A-14'!$C$5</definedName>
    <definedName name="_Ref416179327" localSheetId="16">'A-16'!$C$5</definedName>
    <definedName name="_Ref416179516" localSheetId="11">'A-11'!$C$6</definedName>
    <definedName name="_Ref416179516" localSheetId="12">'A-12'!$C$6</definedName>
    <definedName name="_Ref419210832" localSheetId="10">'A-10'!$C$5</definedName>
    <definedName name="_Ref419210832" localSheetId="15">'A-15'!$C$5</definedName>
    <definedName name="_Ref419210832" localSheetId="30">'A-30'!$C$5</definedName>
    <definedName name="_Ref419210832" localSheetId="31">'A-31'!$C$5</definedName>
    <definedName name="_Ref419210832" localSheetId="34">'A-34'!$C$5</definedName>
    <definedName name="_Ref419210832" localSheetId="37">'A-37'!$E$5</definedName>
    <definedName name="_Ref419210832" localSheetId="38">'A-38'!$C$5</definedName>
    <definedName name="_Ref419210832" localSheetId="39">'A-39'!$C$5</definedName>
    <definedName name="_Ref419210832" localSheetId="40">'A-40'!#REF!</definedName>
    <definedName name="_Ref419210832" localSheetId="41">'A-41'!$C$5</definedName>
    <definedName name="_Ref419210832" localSheetId="42">'A-42'!$C$5</definedName>
    <definedName name="_Ref419210832" localSheetId="43">'A-43'!$C$5</definedName>
    <definedName name="_Ref419210832" localSheetId="44">'A-44'!$C$5</definedName>
    <definedName name="_Ref419210832" localSheetId="45">'A-45'!$C$5</definedName>
    <definedName name="_Ref419210832" localSheetId="46">'A-46'!$C$5</definedName>
    <definedName name="_Ref419210832" localSheetId="47">'A-47'!$C$5</definedName>
    <definedName name="_Ref419210832" localSheetId="48">'A-48'!$C$5</definedName>
    <definedName name="_Ref419210832" localSheetId="50">'A-50'!$C$5</definedName>
    <definedName name="_Ref419210832" localSheetId="51">'A-51'!$C$5</definedName>
    <definedName name="_Ref419210832" localSheetId="52">'A-52'!$C$5</definedName>
    <definedName name="_Ref419210832" localSheetId="53">'A-53'!$C$5</definedName>
    <definedName name="_Ref419210832" localSheetId="54">'A-54'!$C$5</definedName>
    <definedName name="_Ref419210832" localSheetId="55">'A-55'!$C$5</definedName>
    <definedName name="_Ref419210832" localSheetId="56">'A-56'!$C$5</definedName>
    <definedName name="_Ref419210832" localSheetId="57">'A-57'!$C$5</definedName>
    <definedName name="_Ref419210832" localSheetId="58">'A-58'!$C$5</definedName>
    <definedName name="_Ref419210832" localSheetId="59">'A-59'!$C$5</definedName>
    <definedName name="_Ref419210832" localSheetId="60">'A-60'!$C$5</definedName>
    <definedName name="_Ref419210832" localSheetId="61">'A-x'!$C$5</definedName>
    <definedName name="_Ref44346475" localSheetId="0">Index!$AD$34</definedName>
    <definedName name="_Ref444769674" localSheetId="35">'A-35'!$C$5</definedName>
    <definedName name="_Ref444769674" localSheetId="36">'A-36'!$C$5</definedName>
    <definedName name="_Ref479760941" localSheetId="18">'A-18'!$C$5</definedName>
    <definedName name="_Ref479760941" localSheetId="19">'A-19'!$C$5</definedName>
    <definedName name="_Ref482088035" localSheetId="22">'A-22'!$C$5</definedName>
    <definedName name="_Ref482088048" localSheetId="23">'A-23'!$C$5</definedName>
    <definedName name="_Ref483921005" localSheetId="21">'A-21'!$C$5</definedName>
    <definedName name="_Ref515905412" localSheetId="10">'A-10'!$C$5</definedName>
    <definedName name="_Ref515905412" localSheetId="15">'A-15'!$C$5</definedName>
    <definedName name="_Ref515905412" localSheetId="24">'A-24'!$C$5</definedName>
    <definedName name="_Ref515905412" localSheetId="25">'A-25'!$C$5</definedName>
    <definedName name="_Ref515905412" localSheetId="26">'A-26'!$C$5</definedName>
    <definedName name="_Ref515905412" localSheetId="27">'A-27'!$C$5</definedName>
    <definedName name="_Ref515905412" localSheetId="29">'A-29'!$C$5</definedName>
    <definedName name="_Ref515905412" localSheetId="30">'A-30'!$C$5</definedName>
    <definedName name="_Ref515905412" localSheetId="31">'A-31'!$C$5</definedName>
    <definedName name="_Ref515905412" localSheetId="32">'A-32'!$C$5</definedName>
    <definedName name="_Ref515905412" localSheetId="33">'A-33'!$C$5</definedName>
    <definedName name="_Ref515905412" localSheetId="34">'A-34'!$C$5</definedName>
    <definedName name="_Ref515905412" localSheetId="35">'A-35'!$C$5</definedName>
    <definedName name="_Ref515905412" localSheetId="36">'A-36'!$C$5</definedName>
    <definedName name="_Ref515905412" localSheetId="37">'A-37'!$E$5</definedName>
    <definedName name="_Ref515905412" localSheetId="38">'A-38'!$C$5</definedName>
    <definedName name="_Ref515905412" localSheetId="39">'A-39'!$C$5</definedName>
    <definedName name="_Ref515905412" localSheetId="40">'A-40'!#REF!</definedName>
    <definedName name="_Ref515905412" localSheetId="41">'A-41'!$C$5</definedName>
    <definedName name="_Ref515905412" localSheetId="42">'A-42'!$C$5</definedName>
    <definedName name="_Ref515905412" localSheetId="43">'A-43'!$C$5</definedName>
    <definedName name="_Ref515905412" localSheetId="44">'A-44'!$C$5</definedName>
    <definedName name="_Ref515905412" localSheetId="45">'A-45'!$C$5</definedName>
    <definedName name="_Ref515905412" localSheetId="46">'A-46'!$C$5</definedName>
    <definedName name="_Ref515905412" localSheetId="47">'A-47'!$C$5</definedName>
    <definedName name="_Ref515905412" localSheetId="48">'A-48'!$C$5</definedName>
    <definedName name="_Ref515905412" localSheetId="50">'A-50'!$C$5</definedName>
    <definedName name="_Ref515905412" localSheetId="51">'A-51'!$C$5</definedName>
    <definedName name="_Ref515905412" localSheetId="52">'A-52'!$C$5</definedName>
    <definedName name="_Ref515905412" localSheetId="53">'A-53'!$C$5</definedName>
    <definedName name="_Ref515905412" localSheetId="54">'A-54'!$C$5</definedName>
    <definedName name="_Ref515905412" localSheetId="55">'A-55'!$C$5</definedName>
    <definedName name="_Ref515905412" localSheetId="56">'A-56'!$C$5</definedName>
    <definedName name="_Ref515905412" localSheetId="57">'A-57'!$C$5</definedName>
    <definedName name="_Ref515905412" localSheetId="58">'A-58'!$C$5</definedName>
    <definedName name="_Ref515905412" localSheetId="59">'A-59'!$C$5</definedName>
    <definedName name="_Ref515905412" localSheetId="60">'A-60'!$C$5</definedName>
    <definedName name="_Ref515905412" localSheetId="61">'A-x'!$C$5</definedName>
    <definedName name="_Ref65601466" localSheetId="0">Index!$Q$42</definedName>
    <definedName name="_Ref65677600" localSheetId="0">Index!$AQ$10</definedName>
    <definedName name="_Ref65749564" localSheetId="0">Index!$AQ$58</definedName>
    <definedName name="_Ref75947196" localSheetId="0">Index!#REF!</definedName>
    <definedName name="_Ref75950553" localSheetId="0">Index!$AQ$14</definedName>
    <definedName name="_Ref7775031" localSheetId="6">'A-6'!$C$6</definedName>
    <definedName name="_Ref7775031" localSheetId="7">'A-7'!$C$6</definedName>
    <definedName name="_Ref7775031" localSheetId="8">'A-8'!$C$6</definedName>
    <definedName name="_Ref7775031" localSheetId="9">'A-9'!$C$6</definedName>
    <definedName name="_Ref9848671" localSheetId="0">Index!$AQ$66</definedName>
    <definedName name="_Ref9849419" localSheetId="0">Index!$AQ$70</definedName>
    <definedName name="_TAB1">#N/A</definedName>
    <definedName name="_Tab11">#REF!</definedName>
    <definedName name="_Tab110">#REF!</definedName>
    <definedName name="_Tab111">#REF!</definedName>
    <definedName name="_Tab112">#REF!</definedName>
    <definedName name="_Tab13">#REF!</definedName>
    <definedName name="_Tab15">#REF!</definedName>
    <definedName name="_Tab19">#REF!</definedName>
    <definedName name="_TAB2">#REF!</definedName>
    <definedName name="_Toc175051587" localSheetId="57">'A-57'!$G$7</definedName>
    <definedName name="a">#REF!</definedName>
    <definedName name="AA">#REF!</definedName>
    <definedName name="AAAAA" hidden="1">#REF!</definedName>
    <definedName name="BA_SUL">#N/A</definedName>
    <definedName name="capacidadinsII">#REF!</definedName>
    <definedName name="ci">#REF!</definedName>
    <definedName name="Coordenador1">#REF!</definedName>
    <definedName name="_xlnm.Criteria">#REF!</definedName>
    <definedName name="d" hidden="1">#REF!</definedName>
    <definedName name="ddd">#REF!</definedName>
    <definedName name="DF">#REF!</definedName>
    <definedName name="dfdfd">#REF!</definedName>
    <definedName name="e">#REF!</definedName>
    <definedName name="eee">#REF!</definedName>
    <definedName name="Erro">#REF!</definedName>
    <definedName name="Erro2">#REF!</definedName>
    <definedName name="Erro3">#REF!</definedName>
    <definedName name="ES">#REF!</definedName>
    <definedName name="glicer">#REF!</definedName>
    <definedName name="Glicerina">#REF!</definedName>
    <definedName name="GO">#REF!</definedName>
    <definedName name="Graf">#REF!</definedName>
    <definedName name="Imprime">#REF!</definedName>
    <definedName name="ImprimeT12">#REF!</definedName>
    <definedName name="ImprimeT13">#REF!</definedName>
    <definedName name="INIT">#REF!</definedName>
    <definedName name="layout">#REF!</definedName>
    <definedName name="LEAP">#REF!</definedName>
    <definedName name="LimiteFaixaCombustivel">#REF!</definedName>
    <definedName name="Log_Input_Produto_Log">#REF!</definedName>
    <definedName name="Macrot11">#REF!</definedName>
    <definedName name="MG">#REF!</definedName>
    <definedName name="MGMAP500_05_07municipios">#REF!</definedName>
    <definedName name="MILHO_2__SAFRA">#REF!</definedName>
    <definedName name="Mostra11i">#REF!</definedName>
    <definedName name="Mostra11p">#REF!</definedName>
    <definedName name="MostraT12">#REF!</definedName>
    <definedName name="MostraT12p">#REF!</definedName>
    <definedName name="MostraT13">#REF!</definedName>
    <definedName name="MS">#REF!</definedName>
    <definedName name="MT">#REF!</definedName>
    <definedName name="NONLEAP">#REF!</definedName>
    <definedName name="Oferta_pde2021">#REF!</definedName>
    <definedName name="Oleaginosas..">#REF!</definedName>
    <definedName name="Pagina113i">#REF!</definedName>
    <definedName name="Pagina113p">#REF!</definedName>
    <definedName name="Pagina71e72i">#REF!</definedName>
    <definedName name="Pagina71e72p">#REF!</definedName>
    <definedName name="Pagina76e77i">#REF!</definedName>
    <definedName name="Pagina76e77p">#REF!</definedName>
    <definedName name="PaginaT111_112i">#REF!</definedName>
    <definedName name="PaginaT111_112p">#REF!</definedName>
    <definedName name="PaginaT11i">#REF!</definedName>
    <definedName name="PaginaT11p">#REF!</definedName>
    <definedName name="PaginaT12i">#REF!</definedName>
    <definedName name="PaginaT12p">#REF!</definedName>
    <definedName name="PaginaT13casob">#REF!</definedName>
    <definedName name="PaginaT13casob_i">#REF!</definedName>
    <definedName name="PaginaT13casobi">#REF!</definedName>
    <definedName name="PaginaT13i">#REF!</definedName>
    <definedName name="PaginaT13p">#REF!</definedName>
    <definedName name="PaginaT14i">#REF!</definedName>
    <definedName name="PaginaT14p">#REF!</definedName>
    <definedName name="PaginaT15i">#REF!</definedName>
    <definedName name="PaginaT15p">#REF!</definedName>
    <definedName name="PaginaT16_17i">#REF!</definedName>
    <definedName name="PaginaT16_17p">#REF!</definedName>
    <definedName name="PaginaT18i">#REF!</definedName>
    <definedName name="PaginaT18p">#REF!</definedName>
    <definedName name="PaginaT19_110i">#REF!</definedName>
    <definedName name="PaginaT19_110p">#REF!</definedName>
    <definedName name="PaginaT710e711i">#REF!</definedName>
    <definedName name="PaginaT710e711p">#REF!</definedName>
    <definedName name="PaginaT712i">#REF!</definedName>
    <definedName name="PaginaT712p">#REF!</definedName>
    <definedName name="PaginaT71e72i">#REF!</definedName>
    <definedName name="PaginaT71e72p">#REF!</definedName>
    <definedName name="PaginaT73e74i">#REF!</definedName>
    <definedName name="PaginaT73e74p">#REF!</definedName>
    <definedName name="PaginaT75i">#REF!</definedName>
    <definedName name="PaginaT75p">#REF!</definedName>
    <definedName name="PaginaT78i">#REF!</definedName>
    <definedName name="PaginaT78p">#REF!</definedName>
    <definedName name="PaginaT79i">#REF!</definedName>
    <definedName name="PaginaT79p">#REF!</definedName>
    <definedName name="Per">#REF!</definedName>
    <definedName name="Periodo">#REF!</definedName>
    <definedName name="Período">#REF!</definedName>
    <definedName name="Plan2">#REF!</definedName>
    <definedName name="Ponteiro_A1">'A-1'!$A$1</definedName>
    <definedName name="Ponteiro_A2">'A-2'!$A$1</definedName>
    <definedName name="Ponteiro_A3">'A-3'!$A$1</definedName>
    <definedName name="Ponteiro_A4">'A-4'!$A$1</definedName>
    <definedName name="Ponteiro_A5">'A-5'!$A$1</definedName>
    <definedName name="PR">#REF!</definedName>
    <definedName name="Preencher">#REF!,#REF!,#REF!</definedName>
    <definedName name="Print1">#REF!</definedName>
    <definedName name="Quadro_II___Base_monetária_e_componentes">#REF!</definedName>
    <definedName name="Quadro_VI___Meios_de_pagamento_e_componentes">#REF!</definedName>
    <definedName name="QUADRO2">#REF!</definedName>
    <definedName name="QUADRO3">#REF!</definedName>
    <definedName name="Ref_Input_Periodo">#REF!</definedName>
    <definedName name="RJ">#REF!</definedName>
    <definedName name="RO">#REF!</definedName>
    <definedName name="Rota..">#REF!</definedName>
    <definedName name="RS">#REF!</definedName>
    <definedName name="Saldos_em_final_de_período">#REF!</definedName>
    <definedName name="SC">#REF!</definedName>
    <definedName name="sdrvsdtv">#REF!</definedName>
    <definedName name="SP">#REF!</definedName>
    <definedName name="SPMAP500_03_07municipios">#REF!</definedName>
    <definedName name="sss">#REF!</definedName>
    <definedName name="STATUS1">#REF!</definedName>
    <definedName name="Suprimento_de_Milho">#REF!</definedName>
    <definedName name="tab_leiloes">#REF!</definedName>
    <definedName name="Tab11a">#REF!</definedName>
    <definedName name="tabela1">#N/A</definedName>
    <definedName name="TO">#REF!</definedName>
    <definedName name="tre">#REF!</definedName>
    <definedName name="UF">#REF!</definedName>
    <definedName name="w">#REF!</definedName>
    <definedName name="x">#REF!</definedName>
    <definedName name="xx">#REF!</definedName>
    <definedName name="xxx">#REF!</definedName>
    <definedName name="XX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47" l="1"/>
  <c r="C5" i="146"/>
  <c r="C5" i="145"/>
  <c r="C5" i="142"/>
  <c r="C5" i="19"/>
  <c r="E118" i="14"/>
  <c r="C5" i="75" l="1"/>
  <c r="E5" i="141"/>
  <c r="C5" i="80"/>
  <c r="C5" i="69"/>
  <c r="C5" i="77"/>
  <c r="C5" i="135"/>
  <c r="C5" i="78"/>
  <c r="C5" i="68" l="1"/>
  <c r="C5" i="79"/>
  <c r="C5" i="140"/>
  <c r="E14" i="67"/>
  <c r="D14" i="67"/>
  <c r="C14" i="67"/>
  <c r="F14" i="67"/>
  <c r="C5" i="67"/>
  <c r="C5" i="66" l="1"/>
  <c r="C5" i="46"/>
  <c r="C5" i="84"/>
  <c r="C5" i="87"/>
  <c r="C5" i="43"/>
  <c r="C5" i="85"/>
  <c r="C5" i="41"/>
  <c r="C5" i="86"/>
  <c r="C5" i="83"/>
  <c r="C5" i="35" l="1"/>
  <c r="C5" i="34"/>
  <c r="C5" i="33"/>
  <c r="C5" i="32"/>
  <c r="C5" i="74"/>
  <c r="C5" i="31"/>
  <c r="C5" i="73"/>
  <c r="C5" i="29"/>
  <c r="C5" i="139"/>
  <c r="C5" i="132" l="1"/>
  <c r="C5" i="27"/>
  <c r="C5" i="26" l="1"/>
  <c r="C5" i="23"/>
  <c r="C5" i="22" l="1"/>
  <c r="C5" i="21"/>
  <c r="C5" i="20"/>
  <c r="C5" i="98"/>
  <c r="C5" i="133"/>
  <c r="C6" i="6"/>
  <c r="C5" i="18"/>
  <c r="C5" i="137"/>
  <c r="C5" i="14" l="1"/>
  <c r="E105" i="14"/>
  <c r="F105" i="14"/>
  <c r="E116" i="14"/>
  <c r="F116" i="14"/>
  <c r="E128" i="14"/>
  <c r="F128" i="14"/>
  <c r="F106" i="14"/>
  <c r="F107" i="14"/>
  <c r="F108" i="14"/>
  <c r="F109" i="14"/>
  <c r="F110" i="14"/>
  <c r="F111" i="14"/>
  <c r="F112" i="14"/>
  <c r="F113" i="14"/>
  <c r="F114" i="14"/>
  <c r="F115" i="14"/>
  <c r="E106" i="14"/>
  <c r="E107" i="14"/>
  <c r="E108" i="14"/>
  <c r="E109" i="14"/>
  <c r="E110" i="14"/>
  <c r="E111" i="14"/>
  <c r="E112" i="14"/>
  <c r="E113" i="14"/>
  <c r="E114" i="14"/>
  <c r="E115" i="14"/>
  <c r="F118" i="14"/>
  <c r="F119" i="14"/>
  <c r="F120" i="14"/>
  <c r="F121" i="14"/>
  <c r="F122" i="14"/>
  <c r="F123" i="14"/>
  <c r="F124" i="14"/>
  <c r="F125" i="14"/>
  <c r="F126" i="14"/>
  <c r="F127" i="14"/>
  <c r="E119" i="14"/>
  <c r="E120" i="14"/>
  <c r="E121" i="14"/>
  <c r="E122" i="14"/>
  <c r="E123" i="14"/>
  <c r="E124" i="14"/>
  <c r="E125" i="14"/>
  <c r="E126" i="14"/>
  <c r="E127" i="14"/>
  <c r="C6" i="12" l="1"/>
  <c r="C6" i="115"/>
  <c r="C6" i="11"/>
  <c r="C5" i="136"/>
  <c r="C6" i="10"/>
  <c r="C6" i="130"/>
  <c r="C6" i="128"/>
  <c r="C6" i="8"/>
  <c r="C6" i="7"/>
  <c r="Z30" i="136"/>
  <c r="Y30" i="136"/>
  <c r="W29" i="136"/>
  <c r="V29" i="136"/>
  <c r="G19" i="136"/>
  <c r="AB29" i="136" s="1"/>
  <c r="AA28" i="136"/>
  <c r="X27" i="136"/>
  <c r="AA26" i="136"/>
  <c r="X25" i="136"/>
  <c r="AA24" i="136"/>
  <c r="X23" i="136"/>
  <c r="AA22" i="136"/>
  <c r="X21" i="136"/>
  <c r="AA20" i="136"/>
  <c r="X19" i="136"/>
  <c r="AA18" i="136"/>
  <c r="X17" i="136"/>
  <c r="AA16" i="136"/>
  <c r="X15" i="136"/>
  <c r="AA14" i="136"/>
  <c r="X13" i="136"/>
  <c r="AA12" i="136"/>
  <c r="X11" i="136"/>
  <c r="AA10" i="136"/>
  <c r="X9" i="136"/>
  <c r="AA30" i="136" l="1"/>
  <c r="X29" i="136"/>
  <c r="E9" i="77"/>
  <c r="E12" i="135"/>
  <c r="E11" i="135"/>
  <c r="E10" i="135"/>
  <c r="E9" i="135"/>
  <c r="E20" i="83"/>
  <c r="F19" i="20"/>
  <c r="I19" i="20" s="1"/>
  <c r="F18" i="20"/>
  <c r="G18" i="20" s="1"/>
  <c r="F17" i="20"/>
  <c r="I17" i="20" s="1"/>
  <c r="F16" i="20"/>
  <c r="I16" i="20" s="1"/>
  <c r="F15" i="20"/>
  <c r="G15" i="20" s="1"/>
  <c r="F14" i="20"/>
  <c r="I14" i="20" s="1"/>
  <c r="F13" i="20"/>
  <c r="I13" i="20" s="1"/>
  <c r="F12" i="20"/>
  <c r="G12" i="20" s="1"/>
  <c r="F11" i="20"/>
  <c r="I11" i="20" s="1"/>
  <c r="F10" i="20"/>
  <c r="I10" i="20" s="1"/>
  <c r="F9" i="20"/>
  <c r="G9" i="20" s="1"/>
  <c r="H11" i="20" l="1"/>
  <c r="H14" i="20"/>
  <c r="H17" i="20"/>
  <c r="H18" i="20"/>
  <c r="H9" i="20"/>
  <c r="H12" i="20"/>
  <c r="H15" i="20"/>
  <c r="I9" i="20"/>
  <c r="G11" i="20"/>
  <c r="I12" i="20"/>
  <c r="G14" i="20"/>
  <c r="I15" i="20"/>
  <c r="G17" i="20"/>
  <c r="I18" i="20"/>
  <c r="G10" i="20"/>
  <c r="G13" i="20"/>
  <c r="G16" i="20"/>
  <c r="G19" i="20"/>
  <c r="H10" i="20"/>
  <c r="H19" i="20"/>
  <c r="H13" i="20"/>
  <c r="H16" i="20"/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10" i="6"/>
  <c r="C14" i="86"/>
  <c r="D11" i="86" s="1"/>
  <c r="AB32" i="33"/>
  <c r="AA32" i="33"/>
  <c r="F20" i="33"/>
  <c r="Z31" i="33" s="1"/>
  <c r="E20" i="33"/>
  <c r="Y31" i="33" s="1"/>
  <c r="D20" i="33"/>
  <c r="X31" i="33" s="1"/>
  <c r="C20" i="33"/>
  <c r="W31" i="33" s="1"/>
  <c r="F19" i="33"/>
  <c r="D9" i="86" l="1"/>
  <c r="D12" i="86"/>
  <c r="D10" i="86"/>
  <c r="D13" i="86"/>
  <c r="C6" i="129"/>
  <c r="C14" i="85" l="1"/>
  <c r="F20" i="41" l="1"/>
  <c r="H20" i="41"/>
  <c r="G20" i="41"/>
  <c r="E20" i="43"/>
  <c r="H19" i="41" l="1"/>
  <c r="G19" i="41"/>
  <c r="F19" i="41"/>
  <c r="C19" i="83" l="1"/>
  <c r="Z29" i="33" l="1"/>
  <c r="F11" i="33"/>
  <c r="F12" i="33"/>
  <c r="F13" i="33"/>
  <c r="F14" i="33"/>
  <c r="F15" i="33"/>
  <c r="F16" i="33"/>
  <c r="F17" i="33"/>
  <c r="F18" i="33"/>
  <c r="F10" i="33"/>
  <c r="H19" i="33"/>
  <c r="AB30" i="33" s="1"/>
  <c r="G19" i="33"/>
  <c r="AA30" i="33" s="1"/>
  <c r="C19" i="33"/>
  <c r="W29" i="33" s="1"/>
  <c r="D19" i="33"/>
  <c r="X29" i="33" s="1"/>
  <c r="E19" i="33"/>
  <c r="Y29" i="33" s="1"/>
  <c r="AA28" i="33"/>
  <c r="H18" i="41" l="1"/>
  <c r="G18" i="41"/>
  <c r="F18" i="41"/>
  <c r="H17" i="41"/>
  <c r="G17" i="41"/>
  <c r="F17" i="41"/>
  <c r="H16" i="41"/>
  <c r="G16" i="41"/>
  <c r="F16" i="41"/>
  <c r="H15" i="41"/>
  <c r="G15" i="41"/>
  <c r="F15" i="41"/>
  <c r="H14" i="41"/>
  <c r="G14" i="41"/>
  <c r="F14" i="41"/>
  <c r="H13" i="41"/>
  <c r="G13" i="41"/>
  <c r="F13" i="41"/>
  <c r="H12" i="41"/>
  <c r="G12" i="41"/>
  <c r="F12" i="41"/>
  <c r="H11" i="41"/>
  <c r="G11" i="41"/>
  <c r="F11" i="41"/>
  <c r="H10" i="41"/>
  <c r="G10" i="41"/>
  <c r="F10" i="41"/>
  <c r="H9" i="41"/>
  <c r="G9" i="41"/>
  <c r="F9" i="41"/>
  <c r="F9" i="33" l="1"/>
  <c r="AB28" i="33" l="1"/>
  <c r="C18" i="33"/>
  <c r="W27" i="33" s="1"/>
  <c r="D18" i="33"/>
  <c r="X27" i="33" s="1"/>
  <c r="E18" i="33"/>
  <c r="Y27" i="33" s="1"/>
  <c r="E18" i="83" l="1"/>
  <c r="E21" i="66" l="1"/>
  <c r="E22" i="66"/>
  <c r="E23" i="66"/>
  <c r="E24" i="66"/>
  <c r="E25" i="66"/>
  <c r="E26" i="66"/>
  <c r="E27" i="66"/>
  <c r="E28" i="66"/>
  <c r="E29" i="66"/>
  <c r="E30" i="66"/>
  <c r="E31" i="66"/>
  <c r="E32" i="66"/>
  <c r="D9" i="33" l="1"/>
  <c r="X9" i="33" s="1"/>
  <c r="E9" i="33"/>
  <c r="Y9" i="33" s="1"/>
  <c r="D10" i="33"/>
  <c r="X11" i="33" s="1"/>
  <c r="E10" i="33"/>
  <c r="Y11" i="33" s="1"/>
  <c r="D11" i="33"/>
  <c r="X13" i="33" s="1"/>
  <c r="E11" i="33"/>
  <c r="Y13" i="33" s="1"/>
  <c r="D12" i="33"/>
  <c r="X15" i="33" s="1"/>
  <c r="E12" i="33"/>
  <c r="Y15" i="33" s="1"/>
  <c r="D13" i="33"/>
  <c r="X17" i="33" s="1"/>
  <c r="E13" i="33"/>
  <c r="Y17" i="33" s="1"/>
  <c r="D14" i="33"/>
  <c r="X19" i="33" s="1"/>
  <c r="E14" i="33"/>
  <c r="Y19" i="33" s="1"/>
  <c r="D15" i="33"/>
  <c r="X21" i="33" s="1"/>
  <c r="E15" i="33"/>
  <c r="Y21" i="33" s="1"/>
  <c r="D16" i="33"/>
  <c r="X23" i="33" s="1"/>
  <c r="E16" i="33"/>
  <c r="Y23" i="33" s="1"/>
  <c r="D17" i="33"/>
  <c r="X25" i="33" s="1"/>
  <c r="E17" i="33"/>
  <c r="Y25" i="33" s="1"/>
  <c r="C10" i="33"/>
  <c r="W11" i="33" s="1"/>
  <c r="C11" i="33"/>
  <c r="W13" i="33" s="1"/>
  <c r="C12" i="33"/>
  <c r="W15" i="33" s="1"/>
  <c r="C13" i="33"/>
  <c r="W17" i="33" s="1"/>
  <c r="C14" i="33"/>
  <c r="W19" i="33" s="1"/>
  <c r="C15" i="33"/>
  <c r="W21" i="33" s="1"/>
  <c r="C16" i="33"/>
  <c r="W23" i="33" s="1"/>
  <c r="C17" i="33"/>
  <c r="W25" i="33" s="1"/>
  <c r="C9" i="33"/>
  <c r="W9" i="33" s="1"/>
  <c r="F12" i="78" l="1"/>
  <c r="F11" i="78"/>
  <c r="F10" i="78"/>
  <c r="F9" i="78"/>
  <c r="E9" i="66" l="1"/>
  <c r="E10" i="66"/>
  <c r="E11" i="66"/>
  <c r="E12" i="66"/>
  <c r="E13" i="66"/>
  <c r="E14" i="66"/>
  <c r="E15" i="66"/>
  <c r="E16" i="66"/>
  <c r="E17" i="66"/>
  <c r="E18" i="66"/>
  <c r="E19" i="66"/>
  <c r="E20" i="66"/>
  <c r="C6" i="4" l="1"/>
  <c r="C6" i="24"/>
  <c r="C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7" authorId="0" shapeId="0" xr:uid="{4C11349E-EEAE-47AE-AA6B-658C95FE9E73}">
      <text>
        <r>
          <rPr>
            <sz val="9"/>
            <color indexed="81"/>
            <rFont val="Segoe UI"/>
            <family val="2"/>
          </rPr>
          <t>Somente p/ 2022 e 2023</t>
        </r>
      </text>
    </comment>
    <comment ref="F7" authorId="0" shapeId="0" xr:uid="{FCDE7E73-3C1E-4C59-B506-B68F8ACA1003}">
      <text>
        <r>
          <rPr>
            <sz val="9"/>
            <color indexed="81"/>
            <rFont val="Segoe UI"/>
            <family val="2"/>
          </rPr>
          <t>Somente p/ 2022 e 2023</t>
        </r>
      </text>
    </comment>
  </commentList>
</comments>
</file>

<file path=xl/sharedStrings.xml><?xml version="1.0" encoding="utf-8"?>
<sst xmlns="http://schemas.openxmlformats.org/spreadsheetml/2006/main" count="934" uniqueCount="433">
  <si>
    <t>Voltar p/ Índice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</si>
  <si>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</si>
  <si>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</si>
  <si>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</si>
  <si>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</si>
  <si>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</si>
  <si>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</si>
  <si>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</si>
  <si>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</si>
  <si>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</si>
  <si>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</si>
  <si>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(%)</t>
  </si>
  <si>
    <t>(tc/ha)</t>
  </si>
  <si>
    <t>Total</t>
  </si>
  <si>
    <t>07/08</t>
  </si>
  <si>
    <t>08/09</t>
  </si>
  <si>
    <t>09/10</t>
  </si>
  <si>
    <t>10/11</t>
  </si>
  <si>
    <t>11/12</t>
  </si>
  <si>
    <t>12/13</t>
  </si>
  <si>
    <t>13/14</t>
  </si>
  <si>
    <t>03/04</t>
  </si>
  <si>
    <t>04/05</t>
  </si>
  <si>
    <t>05/06</t>
  </si>
  <si>
    <t>06/07</t>
  </si>
  <si>
    <t>Mato Grosso</t>
  </si>
  <si>
    <t>Mato Grosso do Sul</t>
  </si>
  <si>
    <t>Goiás</t>
  </si>
  <si>
    <t>Paraná</t>
  </si>
  <si>
    <t>São Paulo</t>
  </si>
  <si>
    <t xml:space="preserve">Total </t>
  </si>
  <si>
    <t xml:space="preserve"> </t>
  </si>
  <si>
    <t>Mês</t>
  </si>
  <si>
    <t xml:space="preserve"> Total</t>
  </si>
  <si>
    <t>(cents/lb)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</si>
  <si>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</si>
  <si>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</si>
  <si>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</si>
  <si>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</si>
  <si>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</si>
  <si>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</si>
  <si>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</si>
  <si>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</si>
  <si>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</si>
  <si>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</si>
  <si>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</si>
  <si>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</si>
  <si>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PE/PG</t>
  </si>
  <si>
    <t>PE</t>
  </si>
  <si>
    <t>PG</t>
  </si>
  <si>
    <t>MG</t>
  </si>
  <si>
    <t>SP</t>
  </si>
  <si>
    <t>MA</t>
  </si>
  <si>
    <t>BA</t>
  </si>
  <si>
    <t>PR</t>
  </si>
  <si>
    <t>MS</t>
  </si>
  <si>
    <t>DF</t>
  </si>
  <si>
    <t>RN</t>
  </si>
  <si>
    <t>PA</t>
  </si>
  <si>
    <t>PI</t>
  </si>
  <si>
    <t>GO</t>
  </si>
  <si>
    <t>PB</t>
  </si>
  <si>
    <t>CE</t>
  </si>
  <si>
    <t>AC</t>
  </si>
  <si>
    <t>AL</t>
  </si>
  <si>
    <t>AM</t>
  </si>
  <si>
    <t>AP</t>
  </si>
  <si>
    <t>ES</t>
  </si>
  <si>
    <t>MT</t>
  </si>
  <si>
    <t>RJ</t>
  </si>
  <si>
    <t>RO</t>
  </si>
  <si>
    <t>RR</t>
  </si>
  <si>
    <t>RS</t>
  </si>
  <si>
    <t>SC</t>
  </si>
  <si>
    <t>SE</t>
  </si>
  <si>
    <t>TO</t>
  </si>
  <si>
    <t>(unidades)</t>
  </si>
  <si>
    <r>
      <t>(GW</t>
    </r>
    <r>
      <rPr>
        <vertAlign val="subscript"/>
        <sz val="11"/>
        <color theme="1"/>
        <rFont val="Calibri"/>
        <family val="2"/>
        <scheme val="minor"/>
      </rPr>
      <t>méd</t>
    </r>
    <r>
      <rPr>
        <sz val="11"/>
        <color theme="1"/>
        <rFont val="Calibri"/>
        <family val="2"/>
        <scheme val="minor"/>
      </rPr>
      <t>)</t>
    </r>
  </si>
  <si>
    <t>PROINFA</t>
  </si>
  <si>
    <t>(Mtc)</t>
  </si>
  <si>
    <t xml:space="preserve"> PLD SE/CO</t>
  </si>
  <si>
    <t>TOTAL</t>
  </si>
  <si>
    <t>(m³)</t>
  </si>
  <si>
    <t>(1.000 ton)</t>
  </si>
  <si>
    <t>(US$ milhões)</t>
  </si>
  <si>
    <r>
      <t>(MtCO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)</t>
    </r>
  </si>
  <si>
    <t>Rota Tecnológica</t>
  </si>
  <si>
    <t>(quant.)</t>
  </si>
  <si>
    <t>Biodiesel</t>
  </si>
  <si>
    <r>
      <t>(gCO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/MJ)</t>
    </r>
  </si>
  <si>
    <t>Min</t>
  </si>
  <si>
    <t>Média</t>
  </si>
  <si>
    <t>Máx</t>
  </si>
  <si>
    <t>Range</t>
  </si>
  <si>
    <t>Data</t>
  </si>
  <si>
    <t>(R$/CBIO)</t>
  </si>
  <si>
    <t>Título</t>
  </si>
  <si>
    <t>Var. Independ.</t>
  </si>
  <si>
    <t>Var. Depend.</t>
  </si>
  <si>
    <t>(unid.)</t>
  </si>
  <si>
    <t>x</t>
  </si>
  <si>
    <t>y</t>
  </si>
  <si>
    <t>NEEA</t>
  </si>
  <si>
    <r>
      <t>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/MJ</t>
    </r>
  </si>
  <si>
    <t>Dif. $</t>
  </si>
  <si>
    <r>
      <t>(MtCO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</si>
  <si>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Análise de Conjuntura - Ano N</t>
  </si>
  <si>
    <t>1976/77</t>
  </si>
  <si>
    <t xml:space="preserve">1977/78 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</si>
  <si>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</si>
  <si>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</si>
  <si>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</si>
  <si>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</si>
  <si>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</si>
  <si>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</si>
  <si>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</si>
  <si>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</si>
  <si>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</si>
  <si>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</si>
  <si>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</si>
  <si>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</si>
  <si>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</si>
  <si>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</si>
  <si>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</si>
  <si>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</si>
  <si>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</si>
  <si>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</si>
  <si>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</si>
  <si>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</si>
  <si>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</si>
  <si>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</si>
  <si>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</si>
  <si>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</si>
  <si>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</si>
  <si>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</si>
  <si>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</si>
  <si>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</si>
  <si>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</si>
  <si>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</si>
  <si>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 xml:space="preserve">2008/09 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</si>
  <si>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</si>
  <si>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</si>
  <si>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</si>
  <si>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</si>
  <si>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</si>
  <si>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</si>
  <si>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</si>
  <si>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</si>
  <si>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</si>
  <si>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</si>
  <si>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</si>
  <si>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</si>
  <si>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</si>
  <si>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</si>
  <si>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(Mha)</t>
  </si>
  <si>
    <t>(Mt)</t>
  </si>
  <si>
    <t>Minas Gerais</t>
  </si>
  <si>
    <t>Tocantins</t>
  </si>
  <si>
    <t>Maranhão</t>
  </si>
  <si>
    <t>Chart 2 - Share of sugarcane plant in total harvested area and yield (Brazil)</t>
  </si>
  <si>
    <t>Chart 1 - Sugarcane harvested and planting area of the sugar-energy sector (Brazil)</t>
  </si>
  <si>
    <t>Return to index</t>
  </si>
  <si>
    <t>Analysis of Biofuels' Current Outlook - Year 2023</t>
  </si>
  <si>
    <t>Chart 4 - Mechanized harvesting and planting x sugarcane yield</t>
  </si>
  <si>
    <t>Chart 5 - Annual sugarcane processing and TRS history</t>
  </si>
  <si>
    <t>Chart 6 - Evolution of corn production and harvest distribution</t>
  </si>
  <si>
    <t>Chart 9 - Brazilian corn ethanol production</t>
  </si>
  <si>
    <t>Chart 11 - Brazilian corn and sugarcane ethanol production by month</t>
  </si>
  <si>
    <t>Chart 13 - Brazilian sugar production and exports</t>
  </si>
  <si>
    <t>Chart 42 - Soy oil markets</t>
  </si>
  <si>
    <t>Chart 43 - Glicerin and glycerol exports</t>
  </si>
  <si>
    <t>Chart 44 – Methanol imports for biodiesel</t>
  </si>
  <si>
    <t>Chart 19 - Motorcycle sales</t>
  </si>
  <si>
    <t>Chart 18 - Light vehicles sales</t>
  </si>
  <si>
    <t>Chart 14 - International prices for VHP and crystal sugar</t>
  </si>
  <si>
    <t>Chart 12- Ethanol stock evolution</t>
  </si>
  <si>
    <t>Chart 10 - Brazilian corn and sugarcane ethanol production by year</t>
  </si>
  <si>
    <t>Chart 8 - Corn processing for ethanol production, by federative unit</t>
  </si>
  <si>
    <t>Chart 7 - Evolution of corn destination in Brazil</t>
  </si>
  <si>
    <t>Chart 3 - Average age of sugarcane field (country and regions)</t>
  </si>
  <si>
    <t>Chart 15 - Sugar and hydrous ethanol prices and mix (with CBIO)</t>
  </si>
  <si>
    <t>Chart 16 – Production mix (sugar x ethanol)</t>
  </si>
  <si>
    <t>Chart 17 - Amount raised from public financing for the sugar and ethanol sector</t>
  </si>
  <si>
    <t>Chart 20 - Otto Cycle fuels demand – 5-Year Variation Range vs. 2023</t>
  </si>
  <si>
    <t>Chart 21 - Otto Cycle fuels demand and share of different fuels</t>
  </si>
  <si>
    <t>Chart 22 – Demand of hydrous ethanol and type C gasoline</t>
  </si>
  <si>
    <t>Chart 23 - Production, demand and liquid imports of type A gasoline</t>
  </si>
  <si>
    <t>Chart 24 - Hydrous ethanol prices</t>
  </si>
  <si>
    <t>Chart 25 - Hydrous ethanol and type C gasoline price ratio (PE/PG)</t>
  </si>
  <si>
    <t>Chart 26 - Monthly PE, PG and PE/PG ratio in 2023</t>
  </si>
  <si>
    <t>Chart 27 - ICMS ad rem tax differentiation (type C gasoline x hydrous ethanol) - 2023</t>
  </si>
  <si>
    <t>Chart 28 - Production and consumption of hydrous ethanol and difference between PE and PG in Brazil</t>
  </si>
  <si>
    <t>Chart 29 - Flow of sugarcane and corn ethanol plants in Brazil</t>
  </si>
  <si>
    <t>Chart 30 - Evolution of installed ethanol production capacity in Brazil</t>
  </si>
  <si>
    <t>Chart 31 - Brazilian ethanol tankage capacity per region in 2023</t>
  </si>
  <si>
    <t>Chart 32 - Share of sugarcane biomass in electricity generation</t>
  </si>
  <si>
    <t>Chart 33 - Self-consumption and exported energy by sugarcane biomass plants</t>
  </si>
  <si>
    <t>Chart 34 - Record of inserted energy into the SIN and processed sugarcane</t>
  </si>
  <si>
    <t>Chart 35 - Biomass thermal generation versus PLD</t>
  </si>
  <si>
    <t>Chart 36 - Comparison between the share of sugarcane and other feedstocks</t>
  </si>
  <si>
    <t>Chart 37 - Average prices - biodiesel and diesel without ICMS</t>
  </si>
  <si>
    <t>Chart 38 - Authorized Nominal Capacity and Biodiesel consumption in 2019 em 2023</t>
  </si>
  <si>
    <t>Chart 39 - Biodiesel production per region in 2023</t>
  </si>
  <si>
    <t>Chart 40 - Type A diesel supply and biodiesel production</t>
  </si>
  <si>
    <t>Chart 41 - Biodiesel feedstock share in 2023</t>
  </si>
  <si>
    <t>Chart 45 - Ethanol exports and imports by year – 2012 to 2023</t>
  </si>
  <si>
    <t>Chart 46 - Ethanol exports and imports by month – 2022 a 2023</t>
  </si>
  <si>
    <t>Chart 47 - Avoided emissions with biofuels in 2023</t>
  </si>
  <si>
    <t>Chart 48 - Avoided emissions with biofuels in the last five years</t>
  </si>
  <si>
    <t>Chart 49 - Valid biofuel production certificates</t>
  </si>
  <si>
    <t>Chart 50 - Certificates and eligible volume percentual by production route</t>
  </si>
  <si>
    <t>Chart 51 - Energy-Environmental Efficiency Rating of the certified units</t>
  </si>
  <si>
    <t>Chart 52 - Carbon intensity of the fossil substitute by biofuel</t>
  </si>
  <si>
    <t>Chart 53 - Mandatory targets of GHG reductions and projected CI</t>
  </si>
  <si>
    <t>Chart 54 - CBIO stock and retirement in 2023</t>
  </si>
  <si>
    <t>Chart 56 - GHG emissions by sector in Brazil</t>
  </si>
  <si>
    <t>Chart 57 – Corn production area</t>
  </si>
  <si>
    <t>Chart 58 – Corn production</t>
  </si>
  <si>
    <t>Harvest</t>
  </si>
  <si>
    <t>State</t>
  </si>
  <si>
    <t>Year</t>
  </si>
  <si>
    <t>Processed sugarcane</t>
  </si>
  <si>
    <t>Month</t>
  </si>
  <si>
    <t>Chart 59 - Occupation profile of second-crop corn in Brazil, by state</t>
  </si>
  <si>
    <t>Planting area</t>
  </si>
  <si>
    <t>Harvested area</t>
  </si>
  <si>
    <t>(Million hectares)</t>
  </si>
  <si>
    <t>Renovation</t>
  </si>
  <si>
    <t>Productivity</t>
  </si>
  <si>
    <t>Expansion</t>
  </si>
  <si>
    <t>Desired profile</t>
  </si>
  <si>
    <t>% of sugarcane plant</t>
  </si>
  <si>
    <t>Brazil</t>
  </si>
  <si>
    <t>North-Northeast</t>
  </si>
  <si>
    <t>Center South</t>
  </si>
  <si>
    <t>(No. of cuts)</t>
  </si>
  <si>
    <t>Mechanized harvesting (Brazil)</t>
  </si>
  <si>
    <t>Mechanized harvesting (Center south)</t>
  </si>
  <si>
    <t>Mechanized plantation (Center South)</t>
  </si>
  <si>
    <t>TRS yield (Brazil)</t>
  </si>
  <si>
    <t>Kg TRS / tc</t>
  </si>
  <si>
    <t>TRS</t>
  </si>
  <si>
    <t>(Million tonnes)</t>
  </si>
  <si>
    <t>1st harvest</t>
  </si>
  <si>
    <t>2nd harvest</t>
  </si>
  <si>
    <t>3rd harvest</t>
  </si>
  <si>
    <t>Total production (left axis)</t>
  </si>
  <si>
    <t>Net exports</t>
  </si>
  <si>
    <t>Hydrous</t>
  </si>
  <si>
    <t>Anhydrous</t>
  </si>
  <si>
    <t>(Billion litres)</t>
  </si>
  <si>
    <t>Anhydrous ethanol from corn</t>
  </si>
  <si>
    <t>Anhydrous ethanol from sugarcane</t>
  </si>
  <si>
    <t>Hydrous ethanol from corn</t>
  </si>
  <si>
    <t>Hydrous ethanol from sugarcane</t>
  </si>
  <si>
    <t>Corn anhydrous ethanol</t>
  </si>
  <si>
    <t>Sugarcane anhydrous ethanol</t>
  </si>
  <si>
    <t>Corn Hydrous ethanol</t>
  </si>
  <si>
    <t>Sugarcane Hydrous ethanol</t>
  </si>
  <si>
    <t>Total ethanol</t>
  </si>
  <si>
    <t>Corn ethanol</t>
  </si>
  <si>
    <t>Sugarcane ethanol</t>
  </si>
  <si>
    <t>% corn ethanol / total ethanol production</t>
  </si>
  <si>
    <t>Anhydrous ethanol</t>
  </si>
  <si>
    <t>Hydrous ethanol</t>
  </si>
  <si>
    <t>Production</t>
  </si>
  <si>
    <t>Exports</t>
  </si>
  <si>
    <t>VHP sugar</t>
  </si>
  <si>
    <t>Crystal sugar</t>
  </si>
  <si>
    <t>Average VHP sugar</t>
  </si>
  <si>
    <t>Average crystal sugar</t>
  </si>
  <si>
    <t>VHP sugar (Contract no.11)</t>
  </si>
  <si>
    <t>Hydrous ethanol (with CBIO)</t>
  </si>
  <si>
    <t>Sugar mix (%)</t>
  </si>
  <si>
    <t>Month/year</t>
  </si>
  <si>
    <t>Sugar</t>
  </si>
  <si>
    <t>(% TRS)</t>
  </si>
  <si>
    <t>Ethanol</t>
  </si>
  <si>
    <t>Cogeneration</t>
  </si>
  <si>
    <t>Agriculture</t>
  </si>
  <si>
    <t>(Billion reais)</t>
  </si>
  <si>
    <t>Sales</t>
  </si>
  <si>
    <t>(Million units)</t>
  </si>
  <si>
    <t>Upper limit</t>
  </si>
  <si>
    <t>Lower limit</t>
  </si>
  <si>
    <t>(Million litres)</t>
  </si>
  <si>
    <t>Variation range 2018-2023</t>
  </si>
  <si>
    <t>Type A gasoline</t>
  </si>
  <si>
    <t>(Million gasoline equivalent cubic meters)</t>
  </si>
  <si>
    <t>Type C gasoline</t>
  </si>
  <si>
    <t>Demand</t>
  </si>
  <si>
    <t>Net imports</t>
  </si>
  <si>
    <t>Consumer</t>
  </si>
  <si>
    <t>Distributor</t>
  </si>
  <si>
    <t>Plant/SP</t>
  </si>
  <si>
    <t>(R$/litre - dez/2023)</t>
  </si>
  <si>
    <r>
      <t>R$ const.</t>
    </r>
    <r>
      <rPr>
        <vertAlign val="subscript"/>
        <sz val="11"/>
        <color theme="1"/>
        <rFont val="Calibri"/>
        <family val="2"/>
        <scheme val="minor"/>
      </rPr>
      <t>(dez/2023)</t>
    </r>
    <r>
      <rPr>
        <sz val="11"/>
        <color theme="1"/>
        <rFont val="Calibri"/>
        <family val="2"/>
        <scheme val="minor"/>
      </rPr>
      <t>/l</t>
    </r>
  </si>
  <si>
    <t>Differenciation - 2023</t>
  </si>
  <si>
    <t>Consumption of hydrous ethanol</t>
  </si>
  <si>
    <t>Production of hydrous ethanol</t>
  </si>
  <si>
    <t>Implantation (sugarcane)</t>
  </si>
  <si>
    <t>Shutdown (sugarcane)</t>
  </si>
  <si>
    <t>Reactivation (sugarcane)</t>
  </si>
  <si>
    <t>Implantation (corn)</t>
  </si>
  <si>
    <t>(1,000 m³/day)</t>
  </si>
  <si>
    <t>Other alcohols</t>
  </si>
  <si>
    <t>Northeast</t>
  </si>
  <si>
    <t>North</t>
  </si>
  <si>
    <t>Southeast</t>
  </si>
  <si>
    <t>South</t>
  </si>
  <si>
    <t>Regions</t>
  </si>
  <si>
    <t>Center-West</t>
  </si>
  <si>
    <t>Thermal</t>
  </si>
  <si>
    <t>Eolic</t>
  </si>
  <si>
    <t>Hydropower
(&gt;30 MW)</t>
  </si>
  <si>
    <t>Solar photovoltaic</t>
  </si>
  <si>
    <t>Biomass thermal</t>
  </si>
  <si>
    <t>SHP plants</t>
  </si>
  <si>
    <r>
      <t>(GW</t>
    </r>
    <r>
      <rPr>
        <vertAlign val="subscript"/>
        <sz val="11"/>
        <color theme="1"/>
        <rFont val="Calibri"/>
        <family val="2"/>
        <scheme val="minor"/>
      </rPr>
      <t>avg.</t>
    </r>
    <r>
      <rPr>
        <sz val="11"/>
        <color theme="1"/>
        <rFont val="Calibri"/>
        <family val="2"/>
        <scheme val="minor"/>
      </rPr>
      <t>)</t>
    </r>
  </si>
  <si>
    <t>Self-consumption</t>
  </si>
  <si>
    <t>Reserve energy auctions</t>
  </si>
  <si>
    <t>New energy auctions</t>
  </si>
  <si>
    <t>Alternative sources auctions</t>
  </si>
  <si>
    <t>Injected energy</t>
  </si>
  <si>
    <t>Biomass thermal plants</t>
  </si>
  <si>
    <t>(R$ - dec. 2023)</t>
  </si>
  <si>
    <t>Sugarcane</t>
  </si>
  <si>
    <t>Other feedstock</t>
  </si>
  <si>
    <t>injected sugarcane</t>
  </si>
  <si>
    <t>sugarcane</t>
  </si>
  <si>
    <t>Other injected feedstock</t>
  </si>
  <si>
    <t>Diesel price at refinery (without ICMS)</t>
  </si>
  <si>
    <t>Biodiesel price at auctions</t>
  </si>
  <si>
    <t>Biodiesel price - free negotiation</t>
  </si>
  <si>
    <r>
      <t>(R$</t>
    </r>
    <r>
      <rPr>
        <vertAlign val="subscript"/>
        <sz val="11"/>
        <color theme="1"/>
        <rFont val="Calibri"/>
        <family val="2"/>
        <scheme val="minor"/>
      </rPr>
      <t>(dec./2023)</t>
    </r>
    <r>
      <rPr>
        <sz val="11"/>
        <color theme="1"/>
        <rFont val="Calibri"/>
        <family val="2"/>
        <scheme val="minor"/>
      </rPr>
      <t xml:space="preserve"> 1,000/m³)</t>
    </r>
  </si>
  <si>
    <t>Auction</t>
  </si>
  <si>
    <t>with SCS</t>
  </si>
  <si>
    <t>without SCS</t>
  </si>
  <si>
    <t>Consumption</t>
  </si>
  <si>
    <t>(1,000 m³)</t>
  </si>
  <si>
    <t>(1,000 m³/year)</t>
  </si>
  <si>
    <t>Regional production</t>
  </si>
  <si>
    <t>(Litres)</t>
  </si>
  <si>
    <t>Diesel production</t>
  </si>
  <si>
    <t>Diesel net imports</t>
  </si>
  <si>
    <t>Biodiesel production</t>
  </si>
  <si>
    <t>Share</t>
  </si>
  <si>
    <t>Feedstocks</t>
  </si>
  <si>
    <t>Palm oil</t>
  </si>
  <si>
    <t>Soy</t>
  </si>
  <si>
    <t>Tallow</t>
  </si>
  <si>
    <t>Other</t>
  </si>
  <si>
    <t>Fatty materials</t>
  </si>
  <si>
    <t>Domestic consumption</t>
  </si>
  <si>
    <t>Domestic consumption (other than ethanol)</t>
  </si>
  <si>
    <t>Domestic consumption (ethanol)</t>
  </si>
  <si>
    <t>Domestic consumption + stock change</t>
  </si>
  <si>
    <t>Use for biodiesel production</t>
  </si>
  <si>
    <t>Glicerin</t>
  </si>
  <si>
    <t>Glycerol</t>
  </si>
  <si>
    <t>(1.000 tonnes)</t>
  </si>
  <si>
    <t>(US$ million)</t>
  </si>
  <si>
    <t>Income</t>
  </si>
  <si>
    <t>Glicerin - income</t>
  </si>
  <si>
    <t>Glycerol - income</t>
  </si>
  <si>
    <t>Imports</t>
  </si>
  <si>
    <t>Expenditure</t>
  </si>
  <si>
    <t>Bioelectricity</t>
  </si>
  <si>
    <t>Corn</t>
  </si>
  <si>
    <t>Fatty feedstocks</t>
  </si>
  <si>
    <t>Oilseeds</t>
  </si>
  <si>
    <t>Residues</t>
  </si>
  <si>
    <t>Approved certificates - 2024</t>
  </si>
  <si>
    <t>Requested in 2021</t>
  </si>
  <si>
    <t>Requested in 2022</t>
  </si>
  <si>
    <t>Requested in 2023</t>
  </si>
  <si>
    <t>Requested in 2024</t>
  </si>
  <si>
    <t>Sugarcane 1G ethanol</t>
  </si>
  <si>
    <t>Biomethane</t>
  </si>
  <si>
    <t>Corn 1G ethanol (full)</t>
  </si>
  <si>
    <t>Sugarcane/corn 1G ethanol (flex)</t>
  </si>
  <si>
    <t>Certificate</t>
  </si>
  <si>
    <t>Eligible volume</t>
  </si>
  <si>
    <t>1G2G ethanol (integrated plant)</t>
  </si>
  <si>
    <t>Biofuel</t>
  </si>
  <si>
    <t>Energy-Environmental Efficiency Rating - upper limit</t>
  </si>
  <si>
    <t>Energy-Environmental Efficiency Rating - average value</t>
  </si>
  <si>
    <t>Fossil fuel substitute CI</t>
  </si>
  <si>
    <t>Biofuel CI</t>
  </si>
  <si>
    <t>Projected IC</t>
  </si>
  <si>
    <t>(Million of CBIOs)</t>
  </si>
  <si>
    <t>Anterior target</t>
  </si>
  <si>
    <t>Actual target</t>
  </si>
  <si>
    <t>Energy-Environmental Efficiency Rating - lower limit</t>
  </si>
  <si>
    <t>Obligated party</t>
  </si>
  <si>
    <t>Non-obligated party</t>
  </si>
  <si>
    <t>Generator</t>
  </si>
  <si>
    <t>(Quant. of CBIOs)</t>
  </si>
  <si>
    <t>2023 targets</t>
  </si>
  <si>
    <t>Retirement</t>
  </si>
  <si>
    <t>(Million of CBIO)</t>
  </si>
  <si>
    <t>CBIO average price</t>
  </si>
  <si>
    <t>Trading volume</t>
  </si>
  <si>
    <t>Chart 55 - Average prices and trading volumes of CBIO</t>
  </si>
  <si>
    <t>Indirect land-use change</t>
  </si>
  <si>
    <t>Energy</t>
  </si>
  <si>
    <t>Indutrial processes</t>
  </si>
  <si>
    <t>Agriculture and livestock</t>
  </si>
  <si>
    <t>1st harvest area</t>
  </si>
  <si>
    <t>2nd harvest area</t>
  </si>
  <si>
    <t>3rd harvest area</t>
  </si>
  <si>
    <t>1st harvest production</t>
  </si>
  <si>
    <t>2nd harvest production</t>
  </si>
  <si>
    <t>3rd harvest production</t>
  </si>
  <si>
    <t>2nd harvest soy (Mha)</t>
  </si>
  <si>
    <t>2nd harvest corn (Mha)</t>
  </si>
  <si>
    <t>Availability of area expansion for the 2nd harvest (%)</t>
  </si>
  <si>
    <t>Actual production</t>
  </si>
  <si>
    <t>Production potential 1 (expected)</t>
  </si>
  <si>
    <t>Production potential 2 (idealized)</t>
  </si>
  <si>
    <t>Feb.</t>
  </si>
  <si>
    <t>Jan.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</si>
  <si>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</si>
  <si>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</si>
  <si>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</si>
  <si>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</si>
  <si>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</si>
  <si>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</si>
  <si>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</si>
  <si>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</si>
  <si>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</si>
  <si>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</si>
  <si>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>Chart 60 - Biofuel Incremental production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</si>
</sst>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[$-416]mmm\-yy;@"/>
    <numFmt numFmtId="168" formatCode="0_);\(0\)"/>
    <numFmt numFmtId="169" formatCode="0.0000"/>
    <numFmt numFmtId="174" formatCode="_(&quot;R$ &quot;* #,##0.00_);_(&quot;R$ &quot;* \(#,##0.00\);_(&quot;R$ &quot;* &quot;-&quot;??_);_(@_)"/>
    <numFmt numFmtId="175" formatCode="_(* #,##0.000_);_(* \(#,##0.000\);_(* &quot;-&quot;??_);_(@_)"/>
    <numFmt numFmtId="176" formatCode="#,##0.000"/>
    <numFmt numFmtId="177" formatCode="_(* #,##0.00_);_(* \(#,##0.00\);_(* &quot;-&quot;??_);_(@_)"/>
    <numFmt numFmtId="179" formatCode="#,##0.0_ ;\-#,##0.0\ "/>
    <numFmt numFmtId="181" formatCode="#,##0.0000000"/>
    <numFmt numFmtId="184" formatCode="[$-409]mmm\-yy;@"/>
    <numFmt numFmtId="185" formatCode="[$-409]mmm\.\ d\,\ yy;@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 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E7E6E6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Aptos Narrow"/>
      <family val="2"/>
    </font>
    <font>
      <sz val="9"/>
      <color indexed="81"/>
      <name val="Segoe UI"/>
      <family val="2"/>
    </font>
    <font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4454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tted">
        <color auto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17" fillId="0" borderId="0"/>
    <xf numFmtId="0" fontId="8" fillId="0" borderId="0"/>
    <xf numFmtId="0" fontId="8" fillId="0" borderId="0">
      <alignment vertical="center"/>
    </xf>
    <xf numFmtId="0" fontId="17" fillId="0" borderId="0"/>
    <xf numFmtId="0" fontId="17" fillId="0" borderId="0"/>
    <xf numFmtId="0" fontId="8" fillId="0" borderId="0">
      <alignment vertical="center"/>
    </xf>
    <xf numFmtId="0" fontId="17" fillId="0" borderId="0"/>
    <xf numFmtId="0" fontId="1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43" fontId="8" fillId="0" borderId="0" applyFont="0" applyFill="0" applyBorder="0" applyAlignment="0" applyProtection="0"/>
    <xf numFmtId="0" fontId="17" fillId="0" borderId="0"/>
    <xf numFmtId="43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left" vertical="top"/>
    </xf>
    <xf numFmtId="165" fontId="0" fillId="0" borderId="0" xfId="2" applyNumberFormat="1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6" fontId="0" fillId="0" borderId="3" xfId="0" applyNumberFormat="1" applyBorder="1" applyAlignment="1">
      <alignment horizontal="center" vertical="top"/>
    </xf>
    <xf numFmtId="9" fontId="0" fillId="0" borderId="0" xfId="2" applyFont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Continuous" vertical="top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0" fillId="0" borderId="4" xfId="0" applyBorder="1" applyAlignment="1">
      <alignment horizontal="centerContinuous" vertical="top"/>
    </xf>
    <xf numFmtId="0" fontId="1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1" fontId="0" fillId="0" borderId="0" xfId="2" applyNumberFormat="1" applyFont="1" applyAlignment="1">
      <alignment horizontal="center" vertical="top"/>
    </xf>
    <xf numFmtId="0" fontId="0" fillId="0" borderId="2" xfId="0" applyBorder="1" applyAlignment="1">
      <alignment horizontal="centerContinuous" wrapText="1"/>
    </xf>
    <xf numFmtId="164" fontId="0" fillId="0" borderId="0" xfId="2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horizontal="centerContinuous" vertical="top" wrapText="1"/>
    </xf>
    <xf numFmtId="1" fontId="0" fillId="0" borderId="0" xfId="0" applyNumberFormat="1" applyAlignment="1">
      <alignment horizontal="center" vertical="top"/>
    </xf>
    <xf numFmtId="4" fontId="0" fillId="0" borderId="0" xfId="2" applyNumberFormat="1" applyFont="1" applyAlignment="1">
      <alignment horizontal="center" vertical="top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 wrapText="1"/>
    </xf>
    <xf numFmtId="0" fontId="10" fillId="0" borderId="8" xfId="5" applyFont="1" applyBorder="1"/>
    <xf numFmtId="3" fontId="0" fillId="0" borderId="0" xfId="0" applyNumberFormat="1" applyAlignment="1">
      <alignment horizontal="center" vertical="top"/>
    </xf>
    <xf numFmtId="3" fontId="0" fillId="0" borderId="0" xfId="2" applyNumberFormat="1" applyFont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3" fontId="0" fillId="0" borderId="3" xfId="0" applyNumberFormat="1" applyBorder="1" applyAlignment="1">
      <alignment horizontal="center" vertical="top"/>
    </xf>
    <xf numFmtId="3" fontId="0" fillId="0" borderId="0" xfId="2" applyNumberFormat="1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9" fontId="0" fillId="0" borderId="3" xfId="2" applyFont="1" applyBorder="1" applyAlignment="1">
      <alignment horizontal="center" vertical="top"/>
    </xf>
    <xf numFmtId="165" fontId="0" fillId="0" borderId="0" xfId="2" applyNumberFormat="1" applyFont="1" applyBorder="1" applyAlignment="1">
      <alignment horizontal="center" vertical="top"/>
    </xf>
    <xf numFmtId="166" fontId="0" fillId="0" borderId="0" xfId="2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Continuous" vertical="top"/>
    </xf>
    <xf numFmtId="166" fontId="0" fillId="0" borderId="11" xfId="0" applyNumberFormat="1" applyBorder="1" applyAlignment="1">
      <alignment horizontal="center" vertical="top"/>
    </xf>
    <xf numFmtId="1" fontId="4" fillId="0" borderId="0" xfId="1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11" fillId="0" borderId="1" xfId="0" applyNumberFormat="1" applyFont="1" applyBorder="1" applyAlignment="1">
      <alignment vertical="top"/>
    </xf>
    <xf numFmtId="1" fontId="1" fillId="0" borderId="0" xfId="0" applyNumberFormat="1" applyFont="1" applyAlignment="1">
      <alignment horizontal="center" vertical="top"/>
    </xf>
    <xf numFmtId="0" fontId="11" fillId="0" borderId="1" xfId="0" applyFont="1" applyBorder="1"/>
    <xf numFmtId="166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67" fontId="1" fillId="0" borderId="0" xfId="0" applyNumberFormat="1" applyFont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166" fontId="13" fillId="0" borderId="0" xfId="0" applyNumberFormat="1" applyFont="1" applyAlignment="1">
      <alignment horizontal="center" vertical="top"/>
    </xf>
    <xf numFmtId="166" fontId="1" fillId="0" borderId="0" xfId="0" applyNumberFormat="1" applyFont="1" applyAlignment="1">
      <alignment horizontal="center" vertical="top"/>
    </xf>
    <xf numFmtId="0" fontId="1" fillId="0" borderId="3" xfId="0" applyFont="1" applyBorder="1" applyAlignment="1">
      <alignment horizontal="centerContinuous" vertical="top" wrapText="1"/>
    </xf>
    <xf numFmtId="166" fontId="0" fillId="0" borderId="3" xfId="2" applyNumberFormat="1" applyFont="1" applyBorder="1" applyAlignment="1">
      <alignment horizontal="center" vertical="top"/>
    </xf>
    <xf numFmtId="2" fontId="0" fillId="0" borderId="0" xfId="2" applyNumberFormat="1" applyFont="1" applyAlignment="1">
      <alignment horizontal="center" vertical="top"/>
    </xf>
    <xf numFmtId="169" fontId="0" fillId="0" borderId="0" xfId="2" applyNumberFormat="1" applyFont="1" applyAlignment="1">
      <alignment horizontal="center" vertical="top"/>
    </xf>
    <xf numFmtId="166" fontId="1" fillId="0" borderId="3" xfId="0" applyNumberFormat="1" applyFont="1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166" fontId="0" fillId="0" borderId="0" xfId="0" applyNumberFormat="1" applyAlignment="1">
      <alignment vertical="top"/>
    </xf>
    <xf numFmtId="0" fontId="10" fillId="0" borderId="9" xfId="5" applyFont="1" applyBorder="1"/>
    <xf numFmtId="2" fontId="0" fillId="0" borderId="0" xfId="0" applyNumberFormat="1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 applyAlignment="1">
      <alignment vertical="top"/>
    </xf>
    <xf numFmtId="165" fontId="0" fillId="0" borderId="0" xfId="2" applyNumberFormat="1" applyFont="1" applyAlignment="1">
      <alignment vertical="top"/>
    </xf>
    <xf numFmtId="49" fontId="0" fillId="0" borderId="0" xfId="0" applyNumberFormat="1" applyAlignment="1">
      <alignment horizontal="center"/>
    </xf>
    <xf numFmtId="169" fontId="1" fillId="0" borderId="0" xfId="0" applyNumberFormat="1" applyFont="1" applyAlignment="1">
      <alignment horizontal="center" vertical="top"/>
    </xf>
    <xf numFmtId="0" fontId="20" fillId="0" borderId="0" xfId="0" applyFont="1" applyAlignment="1">
      <alignment vertical="top"/>
    </xf>
    <xf numFmtId="166" fontId="20" fillId="0" borderId="0" xfId="0" applyNumberFormat="1" applyFont="1" applyAlignment="1">
      <alignment vertical="top"/>
    </xf>
    <xf numFmtId="1" fontId="20" fillId="0" borderId="0" xfId="0" applyNumberFormat="1" applyFont="1" applyAlignment="1">
      <alignment horizontal="center" vertical="top"/>
    </xf>
    <xf numFmtId="166" fontId="20" fillId="0" borderId="0" xfId="0" applyNumberFormat="1" applyFont="1" applyAlignment="1">
      <alignment horizontal="center" vertical="top"/>
    </xf>
    <xf numFmtId="0" fontId="0" fillId="0" borderId="5" xfId="0" applyBorder="1" applyAlignment="1">
      <alignment horizontal="centerContinuous" vertical="top" wrapText="1"/>
    </xf>
    <xf numFmtId="0" fontId="1" fillId="0" borderId="0" xfId="0" applyFont="1" applyAlignment="1">
      <alignment horizontal="center"/>
    </xf>
    <xf numFmtId="2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Continuous"/>
    </xf>
    <xf numFmtId="0" fontId="0" fillId="0" borderId="4" xfId="0" applyBorder="1"/>
    <xf numFmtId="164" fontId="0" fillId="0" borderId="3" xfId="0" applyNumberFormat="1" applyBorder="1" applyAlignment="1">
      <alignment horizontal="center" vertical="top"/>
    </xf>
    <xf numFmtId="0" fontId="0" fillId="0" borderId="14" xfId="0" applyBorder="1" applyAlignment="1">
      <alignment horizontal="centerContinuous"/>
    </xf>
    <xf numFmtId="4" fontId="0" fillId="2" borderId="0" xfId="0" applyNumberForma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20" fillId="0" borderId="0" xfId="0" applyFont="1" applyAlignment="1">
      <alignment vertical="top" wrapText="1"/>
    </xf>
    <xf numFmtId="2" fontId="0" fillId="0" borderId="15" xfId="2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79" fontId="0" fillId="0" borderId="0" xfId="8" applyNumberFormat="1" applyFont="1" applyAlignment="1">
      <alignment horizontal="center" vertical="top"/>
    </xf>
    <xf numFmtId="0" fontId="0" fillId="0" borderId="0" xfId="2" applyNumberFormat="1" applyFont="1" applyAlignment="1">
      <alignment vertical="top"/>
    </xf>
    <xf numFmtId="164" fontId="0" fillId="0" borderId="13" xfId="0" applyNumberFormat="1" applyBorder="1" applyAlignment="1">
      <alignment horizontal="center" vertical="top"/>
    </xf>
    <xf numFmtId="43" fontId="0" fillId="0" borderId="0" xfId="0" applyNumberFormat="1" applyAlignment="1">
      <alignment horizontal="center" vertical="top"/>
    </xf>
    <xf numFmtId="10" fontId="0" fillId="0" borderId="0" xfId="2" applyNumberFormat="1" applyFont="1" applyBorder="1" applyAlignment="1">
      <alignment horizontal="center" vertical="top"/>
    </xf>
    <xf numFmtId="10" fontId="0" fillId="0" borderId="0" xfId="0" applyNumberForma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Continuous" vertical="top" wrapText="1"/>
    </xf>
    <xf numFmtId="0" fontId="0" fillId="0" borderId="0" xfId="0" applyAlignment="1">
      <alignment horizontal="center" vertical="top" wrapText="1"/>
    </xf>
    <xf numFmtId="181" fontId="0" fillId="0" borderId="0" xfId="0" applyNumberFormat="1" applyAlignment="1">
      <alignment vertical="top"/>
    </xf>
    <xf numFmtId="166" fontId="22" fillId="0" borderId="0" xfId="0" applyNumberFormat="1" applyFont="1" applyAlignment="1">
      <alignment horizontal="center" vertical="center"/>
    </xf>
    <xf numFmtId="164" fontId="0" fillId="0" borderId="6" xfId="0" applyNumberForma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9" fontId="0" fillId="0" borderId="0" xfId="2" applyFont="1"/>
    <xf numFmtId="9" fontId="0" fillId="0" borderId="0" xfId="2" applyFont="1" applyAlignment="1">
      <alignment horizontal="left" vertical="top"/>
    </xf>
    <xf numFmtId="1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166" fontId="10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0" fillId="0" borderId="0" xfId="0" applyFont="1" applyAlignment="1">
      <alignment horizontal="center" vertical="top"/>
    </xf>
    <xf numFmtId="0" fontId="1" fillId="0" borderId="0" xfId="0" applyFont="1" applyAlignment="1">
      <alignment horizontal="centerContinuous"/>
    </xf>
    <xf numFmtId="0" fontId="24" fillId="0" borderId="0" xfId="0" applyFont="1" applyAlignment="1">
      <alignment horizontal="center" vertical="top"/>
    </xf>
    <xf numFmtId="2" fontId="0" fillId="0" borderId="16" xfId="0" applyNumberForma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0" fontId="1" fillId="0" borderId="17" xfId="0" applyFont="1" applyBorder="1" applyAlignment="1">
      <alignment horizontal="centerContinuous" vertical="top"/>
    </xf>
    <xf numFmtId="0" fontId="0" fillId="0" borderId="18" xfId="0" applyBorder="1" applyAlignment="1">
      <alignment horizontal="centerContinuous" vertical="top"/>
    </xf>
    <xf numFmtId="0" fontId="21" fillId="0" borderId="0" xfId="0" applyFont="1" applyAlignment="1">
      <alignment vertical="center"/>
    </xf>
    <xf numFmtId="9" fontId="10" fillId="0" borderId="0" xfId="2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Continuous"/>
    </xf>
    <xf numFmtId="2" fontId="20" fillId="0" borderId="0" xfId="0" applyNumberFormat="1" applyFont="1" applyAlignment="1">
      <alignment horizontal="center" vertical="top"/>
    </xf>
    <xf numFmtId="1" fontId="4" fillId="0" borderId="0" xfId="1" applyNumberFormat="1" applyFont="1" applyAlignment="1">
      <alignment horizontal="centerContinuous" vertical="top"/>
    </xf>
    <xf numFmtId="0" fontId="0" fillId="2" borderId="2" xfId="0" applyFill="1" applyBorder="1" applyAlignment="1">
      <alignment horizontal="centerContinuous" vertical="top" wrapText="1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166" fontId="25" fillId="0" borderId="0" xfId="0" applyNumberFormat="1" applyFont="1" applyAlignment="1">
      <alignment vertical="top"/>
    </xf>
    <xf numFmtId="166" fontId="25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9" fontId="0" fillId="0" borderId="17" xfId="2" applyFont="1" applyBorder="1" applyAlignment="1">
      <alignment horizontal="center" vertical="top"/>
    </xf>
    <xf numFmtId="1" fontId="0" fillId="0" borderId="0" xfId="0" applyNumberFormat="1" applyAlignment="1">
      <alignment horizontal="center" vertical="center" wrapText="1"/>
    </xf>
    <xf numFmtId="1" fontId="0" fillId="0" borderId="0" xfId="2" applyNumberFormat="1" applyFont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0" fillId="0" borderId="5" xfId="0" applyBorder="1" applyAlignment="1">
      <alignment horizontal="centerContinuous" vertical="top"/>
    </xf>
    <xf numFmtId="184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Continuous" wrapText="1"/>
    </xf>
    <xf numFmtId="2" fontId="0" fillId="0" borderId="2" xfId="0" applyNumberFormat="1" applyBorder="1" applyAlignment="1">
      <alignment horizontal="centerContinuous" vertical="top" wrapText="1"/>
    </xf>
    <xf numFmtId="2" fontId="0" fillId="0" borderId="5" xfId="0" applyNumberFormat="1" applyBorder="1" applyAlignment="1">
      <alignment horizontal="centerContinuous" vertical="top" wrapText="1"/>
    </xf>
    <xf numFmtId="184" fontId="0" fillId="0" borderId="0" xfId="0" applyNumberFormat="1" applyAlignment="1">
      <alignment horizontal="center"/>
    </xf>
    <xf numFmtId="185" fontId="0" fillId="0" borderId="0" xfId="0" applyNumberFormat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/>
    </xf>
    <xf numFmtId="0" fontId="25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168" fontId="10" fillId="0" borderId="8" xfId="4" applyNumberFormat="1" applyFont="1" applyFill="1" applyBorder="1" applyAlignment="1">
      <alignment horizontal="center" vertical="center"/>
    </xf>
    <xf numFmtId="168" fontId="10" fillId="0" borderId="9" xfId="4" applyNumberFormat="1" applyFont="1" applyFill="1" applyBorder="1" applyAlignment="1">
      <alignment horizontal="center" vertical="center"/>
    </xf>
    <xf numFmtId="168" fontId="10" fillId="0" borderId="10" xfId="4" applyNumberFormat="1" applyFont="1" applyFill="1" applyBorder="1" applyAlignment="1">
      <alignment horizontal="center" vertical="center"/>
    </xf>
    <xf numFmtId="168" fontId="10" fillId="0" borderId="12" xfId="4" applyNumberFormat="1" applyFont="1" applyFill="1" applyBorder="1" applyAlignment="1">
      <alignment horizontal="center" vertical="center"/>
    </xf>
  </cellXfs>
  <cellStyles count="76">
    <cellStyle name="Hiperlink" xfId="1" builtinId="8"/>
    <cellStyle name="Hiperlink 2" xfId="11" xr:uid="{D6201DA2-EF08-4F83-9FDC-370925BA6038}"/>
    <cellStyle name="Hiperlink 2 2" xfId="12" xr:uid="{D21DD32C-EA88-4343-93F8-824BB3D08A1A}"/>
    <cellStyle name="Hiperlink 3" xfId="13" xr:uid="{729C3F44-002D-41B5-8D18-1111CEC475CA}"/>
    <cellStyle name="Moeda 2" xfId="14" xr:uid="{46BBAA86-1AD8-4609-B8F6-31AE461599C8}"/>
    <cellStyle name="Moeda 3" xfId="15" xr:uid="{B054C728-A33B-4FD4-B143-F729D6462835}"/>
    <cellStyle name="Moeda 3 2" xfId="62" xr:uid="{743A2FA0-A3CF-4EE4-9B91-9CF114F5A424}"/>
    <cellStyle name="Normal" xfId="0" builtinId="0"/>
    <cellStyle name="Normal 10 2" xfId="3" xr:uid="{00000000-0005-0000-0000-000002000000}"/>
    <cellStyle name="Normal 12" xfId="16" xr:uid="{F01C669A-56C7-4F53-8AEA-411AB90B648D}"/>
    <cellStyle name="Normal 15" xfId="17" xr:uid="{45967D6B-600F-443F-A0BC-120435938833}"/>
    <cellStyle name="Normal 2" xfId="18" xr:uid="{914C9608-9F16-4EBF-8DE0-D06BCC6C7808}"/>
    <cellStyle name="Normal 2 2" xfId="19" xr:uid="{0C9A9353-1C3E-46D1-B3BB-759E43F2A181}"/>
    <cellStyle name="Normal 2 2 2" xfId="10" xr:uid="{00000000-0005-0000-0000-000003000000}"/>
    <cellStyle name="Normal 2 2 2 2" xfId="20" xr:uid="{9A09F663-B2CA-46DA-92ED-B08ADF33DA82}"/>
    <cellStyle name="Normal 2 3" xfId="21" xr:uid="{FF7817BB-86ED-40B3-B0A3-97E433BA78A5}"/>
    <cellStyle name="Normal 3" xfId="7" xr:uid="{00000000-0005-0000-0000-000004000000}"/>
    <cellStyle name="Normal 3 2" xfId="22" xr:uid="{2556FEF7-FA6B-4A57-98C7-667A098C8848}"/>
    <cellStyle name="Normal 3_A-29" xfId="54" xr:uid="{061CF5E9-92BB-4203-9341-096115589210}"/>
    <cellStyle name="Normal 4" xfId="23" xr:uid="{4993F8AB-E041-46BF-AE58-3C26C59A95A4}"/>
    <cellStyle name="Normal 4 2" xfId="24" xr:uid="{B4D84E0D-5EE1-49F4-935D-F2154E2C2524}"/>
    <cellStyle name="Normal 5" xfId="9" xr:uid="{00000000-0005-0000-0000-000005000000}"/>
    <cellStyle name="Normal 5 2" xfId="25" xr:uid="{A8C78C7D-E08A-4B1A-9CA9-65DB06E9A394}"/>
    <cellStyle name="Normal 5_A-29" xfId="52" xr:uid="{7915B52B-DB4D-4E95-A51A-FAD6880B5442}"/>
    <cellStyle name="Normal 6" xfId="26" xr:uid="{403C5D7B-4774-4AC1-93FC-05808ADDBCA7}"/>
    <cellStyle name="Normal 8" xfId="5" xr:uid="{00000000-0005-0000-0000-000006000000}"/>
    <cellStyle name="Porcentagem" xfId="2" builtinId="5"/>
    <cellStyle name="Porcentagem 2" xfId="27" xr:uid="{6C116FE2-34AB-4577-B9D7-E70932DBF351}"/>
    <cellStyle name="Porcentagem 2 2" xfId="28" xr:uid="{CDB05AB6-E8CE-4281-9ACF-180D5BAB6779}"/>
    <cellStyle name="Porcentagem 4 2" xfId="6" xr:uid="{00000000-0005-0000-0000-000008000000}"/>
    <cellStyle name="Separador de milhares" xfId="29" xr:uid="{748F5DAA-D18B-4EED-9997-B57FBABEDD72}"/>
    <cellStyle name="Separador de milhares 10" xfId="51" xr:uid="{AF291995-68E7-4A53-ABD2-059251C91B11}"/>
    <cellStyle name="Separador de milhares 10 2" xfId="74" xr:uid="{7E9917BE-0E2D-4E0F-B046-C5D1CF240613}"/>
    <cellStyle name="Separador de milhares 11" xfId="63" xr:uid="{10264634-B91E-4487-839D-59946BDB32F3}"/>
    <cellStyle name="Separador de milhares 2" xfId="30" xr:uid="{5A3A0EDB-387F-481A-A321-40FA7148C010}"/>
    <cellStyle name="Separador de milhares 2 2" xfId="31" xr:uid="{C299DB34-2B41-45CF-B06B-1F41DE96FBAA}"/>
    <cellStyle name="Separador de milhares 2 3" xfId="32" xr:uid="{211284E8-338A-4E10-902D-452186961C10}"/>
    <cellStyle name="Separador de milhares 2 4" xfId="33" xr:uid="{33B634F4-0792-42F6-9047-D4EBB5848152}"/>
    <cellStyle name="Separador de milhares 2 5" xfId="64" xr:uid="{56120559-45A3-461F-9381-038210C66A8F}"/>
    <cellStyle name="Separador de milhares 2_A-29" xfId="50" xr:uid="{A449ECC3-DD2B-4130-82AE-B8FF49C216C7}"/>
    <cellStyle name="Separador de milhares 3" xfId="34" xr:uid="{A9A7673A-40BB-481C-A0E4-AF52CD3D57F8}"/>
    <cellStyle name="Separador de milhares 4" xfId="35" xr:uid="{6977FD32-8443-4A8E-838A-9AA47CCF799C}"/>
    <cellStyle name="Separador de milhares 5" xfId="36" xr:uid="{A17EE813-86BD-46EB-BEBE-41002089E1B9}"/>
    <cellStyle name="Separador de milhares 5 2" xfId="37" xr:uid="{D8BE8AC9-4637-4CDC-B77E-EEB12B8DF3B7}"/>
    <cellStyle name="Separador de milhares 6" xfId="38" xr:uid="{EA02AA7D-60BB-4B31-B371-BCE87E139F7F}"/>
    <cellStyle name="Separador de milhares 7" xfId="39" xr:uid="{6E756C70-F90E-43E1-8683-F2A8628E49E3}"/>
    <cellStyle name="Separador de milhares 8" xfId="40" xr:uid="{4B3CB359-3CC2-4405-A56D-427E2439A61A}"/>
    <cellStyle name="Separador de milhares 8 2" xfId="65" xr:uid="{1A8A4F05-9C12-48F3-BC12-DDDF0B5B8028}"/>
    <cellStyle name="Separador de milhares 9" xfId="41" xr:uid="{ECFDC7D7-4A53-4C49-89D0-D4A1756585F6}"/>
    <cellStyle name="Vírgula" xfId="8" builtinId="3"/>
    <cellStyle name="Vírgula 2" xfId="42" xr:uid="{98E9CF80-8690-4CED-9DC2-7BD31CB23F25}"/>
    <cellStyle name="Vírgula 2 2" xfId="43" xr:uid="{EEA0CF54-4BFF-4FBB-BAF0-F8330FAB4270}"/>
    <cellStyle name="Vírgula 2 2 2" xfId="67" xr:uid="{DEA4D951-E607-4F68-AC58-FB0AB5D5F8EA}"/>
    <cellStyle name="Vírgula 2 3" xfId="44" xr:uid="{4AE173EB-C020-4F9A-A416-74C06B16A529}"/>
    <cellStyle name="Vírgula 2 3 2" xfId="68" xr:uid="{60BDCC34-60D6-40C4-B3D2-277E7C4020F4}"/>
    <cellStyle name="Vírgula 2 4" xfId="66" xr:uid="{31E3B9DF-D94B-4469-9CC4-DD8C60DFDBBC}"/>
    <cellStyle name="Vírgula 2_A-29" xfId="55" xr:uid="{32012E35-80FF-4C13-A5C1-8DD25E7BE97A}"/>
    <cellStyle name="Vírgula 3" xfId="45" xr:uid="{F9D1A6F8-DB83-46A3-B3EB-A6EC136B04AB}"/>
    <cellStyle name="Vírgula 3 2" xfId="46" xr:uid="{17505769-623D-4BCB-9AE4-998E571E58F2}"/>
    <cellStyle name="Vírgula 3 2 2" xfId="70" xr:uid="{E211E27E-7685-4649-B920-10C5F45A0604}"/>
    <cellStyle name="Vírgula 3 3" xfId="69" xr:uid="{31265C33-DDEE-49D7-8427-40BE3B372566}"/>
    <cellStyle name="Vírgula 3_A-29" xfId="56" xr:uid="{E11525ED-FD87-410B-A0AF-9EEA102AD8E9}"/>
    <cellStyle name="Vírgula 4" xfId="47" xr:uid="{725F09AB-8692-4E7E-9F18-19A48F3C36D8}"/>
    <cellStyle name="Vírgula 4 2" xfId="4" xr:uid="{00000000-0005-0000-0000-00000A000000}"/>
    <cellStyle name="Vírgula 4 2 2" xfId="60" xr:uid="{E41F130F-CDB5-4607-8023-8F373D8E6FD1}"/>
    <cellStyle name="Vírgula 4 3" xfId="71" xr:uid="{F4A286DA-5C58-4CB7-8183-759093ECF8D8}"/>
    <cellStyle name="Vírgula 4_A-29" xfId="57" xr:uid="{2A7DBD42-BBF2-45EB-BA1F-B6D79C069B4F}"/>
    <cellStyle name="Vírgula 5" xfId="48" xr:uid="{BEAD5BD6-CCDE-4B48-BB6E-AF5002301544}"/>
    <cellStyle name="Vírgula 5 2" xfId="53" xr:uid="{1D2CA8D5-582A-45CC-B09B-AF3FE25615F6}"/>
    <cellStyle name="Vírgula 5 2 2" xfId="75" xr:uid="{BA30D57B-1E17-4B5C-B8E4-D425CCCC2603}"/>
    <cellStyle name="Vírgula 5 3" xfId="72" xr:uid="{4DFA6AE5-EC45-4766-8044-65698089559C}"/>
    <cellStyle name="Vírgula 5_A-29" xfId="58" xr:uid="{5F377A9B-6DEF-4C1F-A79F-796E1B5B1DF1}"/>
    <cellStyle name="Vírgula 6" xfId="49" xr:uid="{5986443C-57AE-4392-880F-9AEBDC9C3EE2}"/>
    <cellStyle name="Vírgula 6 2" xfId="73" xr:uid="{C5BC1A4B-C7AF-42FD-93B2-FD67AADAE82A}"/>
    <cellStyle name="Vírgula 7" xfId="61" xr:uid="{B97A054F-0F3A-493B-A7D7-980E34AC65B8}"/>
    <cellStyle name="Vírgula 84" xfId="59" xr:uid="{4C8A396D-AECB-495D-BFC1-F5DC8BE54FAF}"/>
  </cellStyles>
  <dxfs count="0"/>
  <tableStyles count="0" defaultTableStyle="TableStyleMedium2" defaultPivotStyle="PivotStyleMedium9"/>
  <colors>
    <mruColors>
      <color rgb="FF91B44A"/>
      <color rgb="FFAEC87A"/>
      <color rgb="FF6C9F4F"/>
      <color rgb="FF36445C"/>
      <color rgb="FF65B737"/>
      <color rgb="FF455877"/>
      <color rgb="FFF5C53D"/>
      <color rgb="FFF5D90B"/>
      <color rgb="FFE59609"/>
      <color rgb="FFE8B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61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3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7.xml"/><Relationship Id="rId1" Type="http://schemas.openxmlformats.org/officeDocument/2006/relationships/themeOverride" Target="../theme/themeOverride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81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9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101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5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107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109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111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9113300492610835E-2"/>
          <c:y val="7.6036866359447008E-2"/>
          <c:w val="0.85347523369923584"/>
          <c:h val="0.743406509670162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'A-1'!$D$8</c:f>
              <c:strCache>
                <c:ptCount val="1"/>
                <c:pt idx="0">
                  <c:v>Harvested area</c:v>
                </c:pt>
              </c:strCache>
            </c:strRef>
          </c:tx>
          <c:spPr>
            <a:solidFill>
              <a:srgbClr val="BFC589"/>
            </a:solidFill>
            <a:ln w="12700">
              <a:noFill/>
              <a:prstDash val="solid"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'A-1'!$D$10:$D$19</c:f>
              <c:numCache>
                <c:formatCode>0.0</c:formatCode>
                <c:ptCount val="10"/>
                <c:pt idx="0">
                  <c:v>9.0045000000000002</c:v>
                </c:pt>
                <c:pt idx="1">
                  <c:v>8.6542000000000012</c:v>
                </c:pt>
                <c:pt idx="2">
                  <c:v>9.0492000000000008</c:v>
                </c:pt>
                <c:pt idx="3">
                  <c:v>8.7294999999999998</c:v>
                </c:pt>
                <c:pt idx="4">
                  <c:v>8.5891999999999999</c:v>
                </c:pt>
                <c:pt idx="5">
                  <c:v>8.4420199999999994</c:v>
                </c:pt>
                <c:pt idx="6">
                  <c:v>8.6160999999999994</c:v>
                </c:pt>
                <c:pt idx="7">
                  <c:v>8.3450279999999992</c:v>
                </c:pt>
                <c:pt idx="8">
                  <c:v>8.2927259945733294</c:v>
                </c:pt>
                <c:pt idx="9">
                  <c:v>8.3339285132178205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B-417A-ABFC-2EEAFF44B004}"/>
            </c:ext>
          </c:extLst>
        </c:ser>
        <c:ser>
          <c:idx val="0"/>
          <c:order val="1"/>
          <c:tx>
            <c:strRef>
              <c:f>'A-1'!$C$8</c:f>
              <c:strCache>
                <c:ptCount val="1"/>
                <c:pt idx="0">
                  <c:v>Planting area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'A-1'!$A$10:$A$19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'A-1'!$C$10:$C$19</c:f>
              <c:numCache>
                <c:formatCode>0.0</c:formatCode>
                <c:ptCount val="10"/>
                <c:pt idx="0">
                  <c:v>1.2370763900000001</c:v>
                </c:pt>
                <c:pt idx="1">
                  <c:v>1.0327814599999998</c:v>
                </c:pt>
                <c:pt idx="2">
                  <c:v>1.0182238699999999</c:v>
                </c:pt>
                <c:pt idx="3">
                  <c:v>1.203308</c:v>
                </c:pt>
                <c:pt idx="4">
                  <c:v>1.2705</c:v>
                </c:pt>
                <c:pt idx="5">
                  <c:v>1.3318000000000001</c:v>
                </c:pt>
                <c:pt idx="6">
                  <c:v>1.1774</c:v>
                </c:pt>
                <c:pt idx="7">
                  <c:v>1.20425038</c:v>
                </c:pt>
                <c:pt idx="8">
                  <c:v>1.3046526700000001</c:v>
                </c:pt>
                <c:pt idx="9">
                  <c:v>1.3016152599999999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B-417A-ABFC-2EEAFF44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66558912"/>
        <c:axId val="-366554016"/>
      </c:barChart>
      <c:catAx>
        <c:axId val="-3665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54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3665540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 b="1">
                    <a:solidFill>
                      <a:srgbClr val="000000"/>
                    </a:solidFill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hectares</a:t>
                </a:r>
              </a:p>
            </c:rich>
          </c:tx>
          <c:layout>
            <c:manualLayout>
              <c:xMode val="edge"/>
              <c:yMode val="edge"/>
              <c:x val="9.105105929776024E-3"/>
              <c:y val="0.181060896799664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ot"/>
          </a:ln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58912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1671171700552"/>
          <c:y val="0.10479599141016464"/>
          <c:w val="0.86267415677517922"/>
          <c:h val="0.63282183626568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'A-10'!$V$7</c:f>
              <c:strCache>
                <c:ptCount val="1"/>
                <c:pt idx="0">
                  <c:v>Corn anhydrous ethanol</c:v>
                </c:pt>
              </c:strCache>
            </c:strRef>
          </c:tx>
          <c:spPr>
            <a:solidFill>
              <a:srgbClr val="89DAF3"/>
            </a:solidFill>
            <a:ln>
              <a:noFill/>
            </a:ln>
            <a:effectLst/>
          </c:spPr>
          <c:invertIfNegative val="0"/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6-401F-A975-CEF936FAF389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3-4A6B-8629-CE0F675CF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'A-10'!$V$9:$V$30</c:f>
              <c:numCache>
                <c:formatCode>0.0</c:formatCode>
                <c:ptCount val="22"/>
                <c:pt idx="0">
                  <c:v>3332</c:v>
                </c:pt>
                <c:pt idx="2">
                  <c:v>6312</c:v>
                </c:pt>
                <c:pt idx="4">
                  <c:v>13147</c:v>
                </c:pt>
                <c:pt idx="6">
                  <c:v>34553</c:v>
                </c:pt>
                <c:pt idx="8">
                  <c:v>77830</c:v>
                </c:pt>
                <c:pt idx="10">
                  <c:v>182293</c:v>
                </c:pt>
                <c:pt idx="12">
                  <c:v>398490</c:v>
                </c:pt>
                <c:pt idx="14">
                  <c:v>636159</c:v>
                </c:pt>
                <c:pt idx="16">
                  <c:v>903394</c:v>
                </c:pt>
                <c:pt idx="18">
                  <c:v>1521221</c:v>
                </c:pt>
                <c:pt idx="20">
                  <c:v>2302328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6-401F-A975-CEF936FAF389}"/>
            </c:ext>
          </c:extLst>
        </c:ser>
        <c:ser>
          <c:idx val="1"/>
          <c:order val="1"/>
          <c:tx>
            <c:strRef>
              <c:f>'A-10'!$W$7</c:f>
              <c:strCache>
                <c:ptCount val="1"/>
                <c:pt idx="0">
                  <c:v>Sugarcane anhydrous ethanol</c:v>
                </c:pt>
              </c:strCache>
            </c:strRef>
          </c:tx>
          <c:spPr>
            <a:solidFill>
              <a:srgbClr val="71ACC9"/>
            </a:solidFill>
            <a:ln>
              <a:noFill/>
            </a:ln>
            <a:effectLst/>
          </c:spPr>
          <c:invertIfNegative val="0"/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36-401F-A975-CEF936FAF389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D3-4A6B-8629-CE0F675CF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'A-10'!$W$9:$W$30</c:f>
              <c:numCache>
                <c:formatCode>0.0</c:formatCode>
                <c:ptCount val="22"/>
                <c:pt idx="0">
                  <c:v>11702677</c:v>
                </c:pt>
                <c:pt idx="2">
                  <c:v>11703633</c:v>
                </c:pt>
                <c:pt idx="4">
                  <c:v>11243094</c:v>
                </c:pt>
                <c:pt idx="6">
                  <c:v>11148497</c:v>
                </c:pt>
                <c:pt idx="8">
                  <c:v>11014103</c:v>
                </c:pt>
                <c:pt idx="10">
                  <c:v>9050224</c:v>
                </c:pt>
                <c:pt idx="12">
                  <c:v>10326433</c:v>
                </c:pt>
                <c:pt idx="14">
                  <c:v>9361449</c:v>
                </c:pt>
                <c:pt idx="16">
                  <c:v>10210014</c:v>
                </c:pt>
                <c:pt idx="18">
                  <c:v>10741172</c:v>
                </c:pt>
                <c:pt idx="20">
                  <c:v>11567206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6-401F-A975-CEF936FAF389}"/>
            </c:ext>
          </c:extLst>
        </c:ser>
        <c:ser>
          <c:idx val="3"/>
          <c:order val="2"/>
          <c:tx>
            <c:strRef>
              <c:f>'A-10'!$Y$7</c:f>
              <c:strCache>
                <c:ptCount val="1"/>
                <c:pt idx="0">
                  <c:v>Corn Hydrous ethanol</c:v>
                </c:pt>
              </c:strCache>
            </c:strRef>
          </c:tx>
          <c:spPr>
            <a:solidFill>
              <a:srgbClr val="C1E9C7"/>
            </a:solidFill>
            <a:ln>
              <a:noFill/>
            </a:ln>
            <a:effectLst/>
          </c:spPr>
          <c:invertIfNegative val="0"/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36-401F-A975-CEF936FAF38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3-4A6B-8629-CE0F675CF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'A-10'!$Y$9:$Y$30</c:f>
              <c:numCache>
                <c:formatCode>0.0</c:formatCode>
                <c:ptCount val="22"/>
                <c:pt idx="1">
                  <c:v>7184</c:v>
                </c:pt>
                <c:pt idx="3">
                  <c:v>64627</c:v>
                </c:pt>
                <c:pt idx="5">
                  <c:v>108095</c:v>
                </c:pt>
                <c:pt idx="7">
                  <c:v>166205</c:v>
                </c:pt>
                <c:pt idx="9">
                  <c:v>334940</c:v>
                </c:pt>
                <c:pt idx="11">
                  <c:v>537943</c:v>
                </c:pt>
                <c:pt idx="13">
                  <c:v>931673</c:v>
                </c:pt>
                <c:pt idx="15">
                  <c:v>1793994</c:v>
                </c:pt>
                <c:pt idx="17">
                  <c:v>2392992</c:v>
                </c:pt>
                <c:pt idx="19">
                  <c:v>2620180</c:v>
                </c:pt>
                <c:pt idx="21">
                  <c:v>3485386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36-401F-A975-CEF936FAF389}"/>
            </c:ext>
          </c:extLst>
        </c:ser>
        <c:ser>
          <c:idx val="4"/>
          <c:order val="3"/>
          <c:tx>
            <c:strRef>
              <c:f>'A-10'!$Z$7</c:f>
              <c:strCache>
                <c:ptCount val="1"/>
                <c:pt idx="0">
                  <c:v>Sugarcane Hydrous ethanol</c:v>
                </c:pt>
              </c:strCache>
            </c:strRef>
          </c:tx>
          <c:spPr>
            <a:solidFill>
              <a:srgbClr val="72CB63"/>
            </a:solidFill>
            <a:ln>
              <a:noFill/>
            </a:ln>
            <a:effectLst/>
          </c:spPr>
          <c:invertIfNegative val="0"/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36-401F-A975-CEF936FAF38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D3-4A6B-8629-CE0F675CF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'A-10'!$Z$9:$Z$30</c:f>
              <c:numCache>
                <c:formatCode>0.0</c:formatCode>
                <c:ptCount val="22"/>
                <c:pt idx="1">
                  <c:v>15995323</c:v>
                </c:pt>
                <c:pt idx="3">
                  <c:v>16774964</c:v>
                </c:pt>
                <c:pt idx="5">
                  <c:v>18933468</c:v>
                </c:pt>
                <c:pt idx="7">
                  <c:v>16975192</c:v>
                </c:pt>
                <c:pt idx="9">
                  <c:v>16261701</c:v>
                </c:pt>
                <c:pt idx="11">
                  <c:v>22556885</c:v>
                </c:pt>
                <c:pt idx="13">
                  <c:v>24377492</c:v>
                </c:pt>
                <c:pt idx="15">
                  <c:v>20824888</c:v>
                </c:pt>
                <c:pt idx="17">
                  <c:v>16370080</c:v>
                </c:pt>
                <c:pt idx="19">
                  <c:v>15753995</c:v>
                </c:pt>
                <c:pt idx="21">
                  <c:v>17971760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36-401F-A975-CEF936FA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72119824"/>
        <c:axId val="-272126896"/>
      </c:barChart>
      <c:lineChart>
        <c:grouping val="standard"/>
        <c:varyColors val="0"/>
        <c:ser>
          <c:idx val="5"/>
          <c:order val="4"/>
          <c:tx>
            <c:strRef>
              <c:f>'A-10'!$AB$7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'A-10'!$AB$9:$AB$30</c:f>
              <c:numCache>
                <c:formatCode>0.0</c:formatCode>
                <c:ptCount val="22"/>
                <c:pt idx="0">
                  <c:v>27708516</c:v>
                </c:pt>
                <c:pt idx="2">
                  <c:v>28549536</c:v>
                </c:pt>
                <c:pt idx="4">
                  <c:v>30297804</c:v>
                </c:pt>
                <c:pt idx="6">
                  <c:v>28324447</c:v>
                </c:pt>
                <c:pt idx="8">
                  <c:v>27688574</c:v>
                </c:pt>
                <c:pt idx="10">
                  <c:v>32327345</c:v>
                </c:pt>
                <c:pt idx="12">
                  <c:v>36034088</c:v>
                </c:pt>
                <c:pt idx="14">
                  <c:v>32616490</c:v>
                </c:pt>
                <c:pt idx="16">
                  <c:v>29876480</c:v>
                </c:pt>
                <c:pt idx="18">
                  <c:v>30636568</c:v>
                </c:pt>
                <c:pt idx="20">
                  <c:v>35326679.999999993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36-401F-A975-CEF936FAF389}"/>
            </c:ext>
          </c:extLst>
        </c:ser>
        <c:ser>
          <c:idx val="2"/>
          <c:order val="5"/>
          <c:tx>
            <c:strRef>
              <c:f>'A-10'!$X$7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'A-10'!$X$9:$X$30</c:f>
              <c:numCache>
                <c:formatCode>0.0</c:formatCode>
                <c:ptCount val="22"/>
                <c:pt idx="0">
                  <c:v>11706009</c:v>
                </c:pt>
                <c:pt idx="2">
                  <c:v>11709945</c:v>
                </c:pt>
                <c:pt idx="4">
                  <c:v>11256241</c:v>
                </c:pt>
                <c:pt idx="6">
                  <c:v>11183050</c:v>
                </c:pt>
                <c:pt idx="8">
                  <c:v>11091933</c:v>
                </c:pt>
                <c:pt idx="10">
                  <c:v>9232517</c:v>
                </c:pt>
                <c:pt idx="12">
                  <c:v>10724923</c:v>
                </c:pt>
                <c:pt idx="14">
                  <c:v>9997608</c:v>
                </c:pt>
                <c:pt idx="16">
                  <c:v>11113408</c:v>
                </c:pt>
                <c:pt idx="18">
                  <c:v>12262393</c:v>
                </c:pt>
                <c:pt idx="20">
                  <c:v>13869534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36-401F-A975-CEF936FAF389}"/>
            </c:ext>
          </c:extLst>
        </c:ser>
        <c:ser>
          <c:idx val="6"/>
          <c:order val="6"/>
          <c:tx>
            <c:strRef>
              <c:f>'A-10'!$AA$7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'A-10'!$T$9:$U$30</c:f>
              <c:multiLvlStrCache>
                <c:ptCount val="21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  <c:pt idx="6">
                    <c:v> </c:v>
                  </c:pt>
                  <c:pt idx="7">
                    <c:v> </c:v>
                  </c:pt>
                  <c:pt idx="8">
                    <c:v> </c:v>
                  </c:pt>
                  <c:pt idx="9">
                    <c:v> </c:v>
                  </c:pt>
                  <c:pt idx="10">
                    <c:v> </c:v>
                  </c:pt>
                  <c:pt idx="11">
                    <c:v> </c:v>
                  </c:pt>
                  <c:pt idx="12">
                    <c:v> </c:v>
                  </c:pt>
                  <c:pt idx="13">
                    <c:v> 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  <c:pt idx="6">
                    <c:v>2016</c:v>
                  </c:pt>
                  <c:pt idx="8">
                    <c:v>2017</c:v>
                  </c:pt>
                  <c:pt idx="10">
                    <c:v>2018</c:v>
                  </c:pt>
                  <c:pt idx="12">
                    <c:v>2019</c:v>
                  </c:pt>
                  <c:pt idx="14">
                    <c:v>2020</c:v>
                  </c:pt>
                  <c:pt idx="16">
                    <c:v>2021</c:v>
                  </c:pt>
                  <c:pt idx="18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'A-10'!$AA$9:$AA$30</c:f>
              <c:numCache>
                <c:formatCode>0.0</c:formatCode>
                <c:ptCount val="22"/>
                <c:pt idx="1">
                  <c:v>16002507</c:v>
                </c:pt>
                <c:pt idx="3">
                  <c:v>16839591</c:v>
                </c:pt>
                <c:pt idx="5">
                  <c:v>19041563</c:v>
                </c:pt>
                <c:pt idx="7">
                  <c:v>17141397</c:v>
                </c:pt>
                <c:pt idx="9">
                  <c:v>16596641</c:v>
                </c:pt>
                <c:pt idx="11">
                  <c:v>23094828</c:v>
                </c:pt>
                <c:pt idx="13">
                  <c:v>25309165</c:v>
                </c:pt>
                <c:pt idx="15">
                  <c:v>22618882</c:v>
                </c:pt>
                <c:pt idx="17">
                  <c:v>18763072</c:v>
                </c:pt>
                <c:pt idx="19">
                  <c:v>18374175</c:v>
                </c:pt>
                <c:pt idx="21">
                  <c:v>21457146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36-401F-A975-CEF936FA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19824"/>
        <c:axId val="-272126896"/>
      </c:lineChart>
      <c:catAx>
        <c:axId val="-2721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26896"/>
        <c:crosses val="autoZero"/>
        <c:auto val="1"/>
        <c:lblAlgn val="ctr"/>
        <c:lblOffset val="1"/>
        <c:tickMarkSkip val="1"/>
        <c:noMultiLvlLbl val="0"/>
      </c:catAx>
      <c:valAx>
        <c:axId val="-27212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8.7105887883417565E-3"/>
              <c:y val="0.22374469320367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982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234909491534503E-2"/>
          <c:y val="0.87883414355969669"/>
          <c:w val="0.95970139851921499"/>
          <c:h val="6.1576893519392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62031542244902"/>
          <c:y val="0.10740740740740741"/>
          <c:w val="0.79856574379815426"/>
          <c:h val="0.614593467483231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'A-11'!$D$8</c:f>
              <c:strCache>
                <c:ptCount val="1"/>
                <c:pt idx="0">
                  <c:v>Corn ethanol</c:v>
                </c:pt>
              </c:strCache>
            </c:strRef>
          </c:tx>
          <c:spPr>
            <a:solidFill>
              <a:srgbClr val="B0BFD8"/>
            </a:solidFill>
            <a:ln>
              <a:noFill/>
            </a:ln>
            <a:effectLst/>
          </c:spPr>
          <c:invertIfNegative val="0"/>
          <c:cat>
            <c:numRef>
              <c:f>'A-11'!$A$10:$A$69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'A-11'!$D$10:$D$69</c:f>
              <c:numCache>
                <c:formatCode>#,##0.0</c:formatCode>
                <c:ptCount val="60"/>
                <c:pt idx="0">
                  <c:v>9.6626000000000004E-2</c:v>
                </c:pt>
                <c:pt idx="1">
                  <c:v>7.7804999999999999E-2</c:v>
                </c:pt>
                <c:pt idx="2">
                  <c:v>9.9140000000000006E-2</c:v>
                </c:pt>
                <c:pt idx="3">
                  <c:v>0.10063900000000001</c:v>
                </c:pt>
                <c:pt idx="4">
                  <c:v>0.102538</c:v>
                </c:pt>
                <c:pt idx="5">
                  <c:v>9.1381000000000004E-2</c:v>
                </c:pt>
                <c:pt idx="6">
                  <c:v>9.2034000000000005E-2</c:v>
                </c:pt>
                <c:pt idx="7">
                  <c:v>6.9597999999999993E-2</c:v>
                </c:pt>
                <c:pt idx="8">
                  <c:v>0.14788899999999999</c:v>
                </c:pt>
                <c:pt idx="9">
                  <c:v>0.13339599999999999</c:v>
                </c:pt>
                <c:pt idx="10">
                  <c:v>0.14866499999999999</c:v>
                </c:pt>
                <c:pt idx="11">
                  <c:v>0.17045199999999999</c:v>
                </c:pt>
                <c:pt idx="12">
                  <c:v>0.184586</c:v>
                </c:pt>
                <c:pt idx="13">
                  <c:v>0.18004700000000001</c:v>
                </c:pt>
                <c:pt idx="14">
                  <c:v>0.20233100000000001</c:v>
                </c:pt>
                <c:pt idx="15">
                  <c:v>0.198354</c:v>
                </c:pt>
                <c:pt idx="16">
                  <c:v>0.15240799999999999</c:v>
                </c:pt>
                <c:pt idx="17">
                  <c:v>0.156165</c:v>
                </c:pt>
                <c:pt idx="18">
                  <c:v>0.20810899999999999</c:v>
                </c:pt>
                <c:pt idx="19">
                  <c:v>0.204765</c:v>
                </c:pt>
                <c:pt idx="20">
                  <c:v>0.23757900000000001</c:v>
                </c:pt>
                <c:pt idx="21">
                  <c:v>0.25025900000000001</c:v>
                </c:pt>
                <c:pt idx="22">
                  <c:v>0.230407</c:v>
                </c:pt>
                <c:pt idx="23">
                  <c:v>0.22514300000000001</c:v>
                </c:pt>
                <c:pt idx="24">
                  <c:v>0.235619</c:v>
                </c:pt>
                <c:pt idx="25">
                  <c:v>0.19922599999999999</c:v>
                </c:pt>
                <c:pt idx="26">
                  <c:v>0.26930900000000002</c:v>
                </c:pt>
                <c:pt idx="27">
                  <c:v>0.23827799999999999</c:v>
                </c:pt>
                <c:pt idx="28">
                  <c:v>0.234513</c:v>
                </c:pt>
                <c:pt idx="29">
                  <c:v>0.24887100000000001</c:v>
                </c:pt>
                <c:pt idx="30">
                  <c:v>0.30149700000000001</c:v>
                </c:pt>
                <c:pt idx="31">
                  <c:v>0.313834</c:v>
                </c:pt>
                <c:pt idx="32">
                  <c:v>0.29547200000000001</c:v>
                </c:pt>
                <c:pt idx="33">
                  <c:v>0.31767600000000001</c:v>
                </c:pt>
                <c:pt idx="34">
                  <c:v>0.30818200000000001</c:v>
                </c:pt>
                <c:pt idx="35">
                  <c:v>0.320878</c:v>
                </c:pt>
                <c:pt idx="36">
                  <c:v>0.30607499999999999</c:v>
                </c:pt>
                <c:pt idx="37">
                  <c:v>0.27596100000000001</c:v>
                </c:pt>
                <c:pt idx="38">
                  <c:v>0.30500899999999997</c:v>
                </c:pt>
                <c:pt idx="39">
                  <c:v>0.28099099999999999</c:v>
                </c:pt>
                <c:pt idx="40">
                  <c:v>0.31538699999999997</c:v>
                </c:pt>
                <c:pt idx="41">
                  <c:v>0.36538399999999999</c:v>
                </c:pt>
                <c:pt idx="42">
                  <c:v>0.36399999999999999</c:v>
                </c:pt>
                <c:pt idx="43">
                  <c:v>0.36312</c:v>
                </c:pt>
                <c:pt idx="44">
                  <c:v>0.38501299999999999</c:v>
                </c:pt>
                <c:pt idx="45">
                  <c:v>0.39256600000000003</c:v>
                </c:pt>
                <c:pt idx="46">
                  <c:v>0.38559599999999999</c:v>
                </c:pt>
                <c:pt idx="47">
                  <c:v>0.40229900000000002</c:v>
                </c:pt>
                <c:pt idx="48">
                  <c:v>0.38765899999999998</c:v>
                </c:pt>
                <c:pt idx="49">
                  <c:v>0.35247899999999999</c:v>
                </c:pt>
                <c:pt idx="50">
                  <c:v>0.43762400000000001</c:v>
                </c:pt>
                <c:pt idx="51">
                  <c:v>0.43715700000000002</c:v>
                </c:pt>
                <c:pt idx="52">
                  <c:v>0.49439100000000002</c:v>
                </c:pt>
                <c:pt idx="53">
                  <c:v>0.50268599999999997</c:v>
                </c:pt>
                <c:pt idx="54">
                  <c:v>0.51695599999999997</c:v>
                </c:pt>
                <c:pt idx="55">
                  <c:v>0.51855200000000001</c:v>
                </c:pt>
                <c:pt idx="56">
                  <c:v>0.52378199999999997</c:v>
                </c:pt>
                <c:pt idx="57">
                  <c:v>0.51840600000000003</c:v>
                </c:pt>
                <c:pt idx="58">
                  <c:v>0.537547</c:v>
                </c:pt>
                <c:pt idx="59">
                  <c:v>0.56047499999999995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5-4C94-A690-1257901300FD}"/>
            </c:ext>
          </c:extLst>
        </c:ser>
        <c:ser>
          <c:idx val="2"/>
          <c:order val="2"/>
          <c:tx>
            <c:strRef>
              <c:f>'A-11'!$E$8</c:f>
              <c:strCache>
                <c:ptCount val="1"/>
                <c:pt idx="0">
                  <c:v>Sugarcane ethanol</c:v>
                </c:pt>
              </c:strCache>
            </c:strRef>
          </c:tx>
          <c:spPr>
            <a:solidFill>
              <a:srgbClr val="C8E09C"/>
            </a:solidFill>
            <a:ln>
              <a:noFill/>
            </a:ln>
            <a:effectLst/>
          </c:spPr>
          <c:invertIfNegative val="0"/>
          <c:cat>
            <c:numRef>
              <c:f>'A-11'!$A$10:$A$69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'A-11'!$E$10:$E$69</c:f>
              <c:numCache>
                <c:formatCode>#,##0.0</c:formatCode>
                <c:ptCount val="60"/>
                <c:pt idx="0">
                  <c:v>1.1293219999999999</c:v>
                </c:pt>
                <c:pt idx="1">
                  <c:v>0.149196</c:v>
                </c:pt>
                <c:pt idx="2">
                  <c:v>0.424705</c:v>
                </c:pt>
                <c:pt idx="3">
                  <c:v>2.2233209999999999</c:v>
                </c:pt>
                <c:pt idx="4">
                  <c:v>4.2704079999999998</c:v>
                </c:pt>
                <c:pt idx="5">
                  <c:v>4.0874959999999998</c:v>
                </c:pt>
                <c:pt idx="6">
                  <c:v>4.9344460000000003</c:v>
                </c:pt>
                <c:pt idx="7">
                  <c:v>5.1981120000000001</c:v>
                </c:pt>
                <c:pt idx="8">
                  <c:v>4.6898739999999997</c:v>
                </c:pt>
                <c:pt idx="9">
                  <c:v>4.6723080000000001</c:v>
                </c:pt>
                <c:pt idx="10">
                  <c:v>2.3777460000000001</c:v>
                </c:pt>
                <c:pt idx="11">
                  <c:v>0.546991</c:v>
                </c:pt>
                <c:pt idx="12">
                  <c:v>0.325376</c:v>
                </c:pt>
                <c:pt idx="13">
                  <c:v>0.187337</c:v>
                </c:pt>
                <c:pt idx="14">
                  <c:v>0.43686700000000001</c:v>
                </c:pt>
                <c:pt idx="15">
                  <c:v>2.5140509999999998</c:v>
                </c:pt>
                <c:pt idx="16">
                  <c:v>3.5510030000000001</c:v>
                </c:pt>
                <c:pt idx="17">
                  <c:v>3.7398099999999999</c:v>
                </c:pt>
                <c:pt idx="18">
                  <c:v>4.4491969999999998</c:v>
                </c:pt>
                <c:pt idx="19">
                  <c:v>4.4306409999999996</c:v>
                </c:pt>
                <c:pt idx="20">
                  <c:v>4.5395399999999997</c:v>
                </c:pt>
                <c:pt idx="21">
                  <c:v>3.6959029999999999</c:v>
                </c:pt>
                <c:pt idx="22">
                  <c:v>1.8532930000000001</c:v>
                </c:pt>
                <c:pt idx="23">
                  <c:v>0.46331899999999998</c:v>
                </c:pt>
                <c:pt idx="24">
                  <c:v>0.251859</c:v>
                </c:pt>
                <c:pt idx="25">
                  <c:v>0.14455200000000001</c:v>
                </c:pt>
                <c:pt idx="26">
                  <c:v>0.31869999999999998</c:v>
                </c:pt>
                <c:pt idx="27">
                  <c:v>1.915375</c:v>
                </c:pt>
                <c:pt idx="28">
                  <c:v>3.6572170000000002</c:v>
                </c:pt>
                <c:pt idx="29">
                  <c:v>3.603844</c:v>
                </c:pt>
                <c:pt idx="30">
                  <c:v>4.4046120000000002</c:v>
                </c:pt>
                <c:pt idx="31">
                  <c:v>4.4325950000000001</c:v>
                </c:pt>
                <c:pt idx="32">
                  <c:v>4.0319520000000004</c:v>
                </c:pt>
                <c:pt idx="33">
                  <c:v>2.3184040000000001</c:v>
                </c:pt>
                <c:pt idx="34">
                  <c:v>1.2554019999999999</c:v>
                </c:pt>
                <c:pt idx="35">
                  <c:v>0.25861299999999998</c:v>
                </c:pt>
                <c:pt idx="36">
                  <c:v>0.264627</c:v>
                </c:pt>
                <c:pt idx="37">
                  <c:v>0.13033500000000001</c:v>
                </c:pt>
                <c:pt idx="38">
                  <c:v>0.15160000000000001</c:v>
                </c:pt>
                <c:pt idx="39">
                  <c:v>1.201263</c:v>
                </c:pt>
                <c:pt idx="40">
                  <c:v>3.4694509999999998</c:v>
                </c:pt>
                <c:pt idx="41">
                  <c:v>3.6032389999999999</c:v>
                </c:pt>
                <c:pt idx="42">
                  <c:v>4.4200200000000001</c:v>
                </c:pt>
                <c:pt idx="43">
                  <c:v>4.0587330000000001</c:v>
                </c:pt>
                <c:pt idx="44">
                  <c:v>3.467044</c:v>
                </c:pt>
                <c:pt idx="45">
                  <c:v>2.9488669999999999</c:v>
                </c:pt>
                <c:pt idx="46">
                  <c:v>2.126061</c:v>
                </c:pt>
                <c:pt idx="47">
                  <c:v>0.65392700000000004</c:v>
                </c:pt>
                <c:pt idx="48">
                  <c:v>0.26230300000000001</c:v>
                </c:pt>
                <c:pt idx="49">
                  <c:v>0.18366399999999999</c:v>
                </c:pt>
                <c:pt idx="50">
                  <c:v>0.38967400000000002</c:v>
                </c:pt>
                <c:pt idx="51">
                  <c:v>1.2414829999999999</c:v>
                </c:pt>
                <c:pt idx="52">
                  <c:v>3.6173160000000002</c:v>
                </c:pt>
                <c:pt idx="53">
                  <c:v>3.6092719999999998</c:v>
                </c:pt>
                <c:pt idx="54">
                  <c:v>4.543221</c:v>
                </c:pt>
                <c:pt idx="55">
                  <c:v>4.3160759999999998</c:v>
                </c:pt>
                <c:pt idx="56">
                  <c:v>4.0711459999999997</c:v>
                </c:pt>
                <c:pt idx="57">
                  <c:v>3.458399</c:v>
                </c:pt>
                <c:pt idx="58">
                  <c:v>2.6669529999999999</c:v>
                </c:pt>
                <c:pt idx="59">
                  <c:v>1.179459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5-4C94-A690-12579013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83634640"/>
        <c:axId val="1683635120"/>
      </c:barChart>
      <c:lineChart>
        <c:grouping val="stacked"/>
        <c:varyColors val="0"/>
        <c:ser>
          <c:idx val="0"/>
          <c:order val="0"/>
          <c:tx>
            <c:strRef>
              <c:f>'A-11'!$C$8</c:f>
              <c:strCache>
                <c:ptCount val="1"/>
                <c:pt idx="0">
                  <c:v>Total ethanol</c:v>
                </c:pt>
              </c:strCache>
            </c:strRef>
          </c:tx>
          <c:spPr>
            <a:ln w="63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'A-11'!$A$10:$A$69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'A-11'!$C$10:$C$69</c:f>
              <c:numCache>
                <c:formatCode>#,##0.0</c:formatCode>
                <c:ptCount val="60"/>
                <c:pt idx="0">
                  <c:v>1.225948</c:v>
                </c:pt>
                <c:pt idx="1">
                  <c:v>0.22700100000000001</c:v>
                </c:pt>
                <c:pt idx="2">
                  <c:v>0.52384500000000001</c:v>
                </c:pt>
                <c:pt idx="3">
                  <c:v>2.32396</c:v>
                </c:pt>
                <c:pt idx="4">
                  <c:v>4.3729459999999998</c:v>
                </c:pt>
                <c:pt idx="5">
                  <c:v>4.178877</c:v>
                </c:pt>
                <c:pt idx="6">
                  <c:v>5.0264800000000003</c:v>
                </c:pt>
                <c:pt idx="7">
                  <c:v>5.2677100000000001</c:v>
                </c:pt>
                <c:pt idx="8">
                  <c:v>4.8377629999999998</c:v>
                </c:pt>
                <c:pt idx="9">
                  <c:v>4.8057040000000004</c:v>
                </c:pt>
                <c:pt idx="10">
                  <c:v>2.526411</c:v>
                </c:pt>
                <c:pt idx="11">
                  <c:v>0.71744300000000005</c:v>
                </c:pt>
                <c:pt idx="12">
                  <c:v>0.50996200000000003</c:v>
                </c:pt>
                <c:pt idx="13">
                  <c:v>0.36738399999999999</c:v>
                </c:pt>
                <c:pt idx="14">
                  <c:v>0.63919800000000004</c:v>
                </c:pt>
                <c:pt idx="15">
                  <c:v>2.712405</c:v>
                </c:pt>
                <c:pt idx="16">
                  <c:v>3.703411</c:v>
                </c:pt>
                <c:pt idx="17">
                  <c:v>3.895975</c:v>
                </c:pt>
                <c:pt idx="18">
                  <c:v>4.6573060000000002</c:v>
                </c:pt>
                <c:pt idx="19">
                  <c:v>4.6354059999999997</c:v>
                </c:pt>
                <c:pt idx="20">
                  <c:v>4.7771189999999999</c:v>
                </c:pt>
                <c:pt idx="21">
                  <c:v>3.9461620000000002</c:v>
                </c:pt>
                <c:pt idx="22">
                  <c:v>2.0836999999999999</c:v>
                </c:pt>
                <c:pt idx="23">
                  <c:v>0.68846200000000002</c:v>
                </c:pt>
                <c:pt idx="24">
                  <c:v>0.48747800000000002</c:v>
                </c:pt>
                <c:pt idx="25">
                  <c:v>0.34377799999999997</c:v>
                </c:pt>
                <c:pt idx="26">
                  <c:v>0.588009</c:v>
                </c:pt>
                <c:pt idx="27">
                  <c:v>2.1536529999999998</c:v>
                </c:pt>
                <c:pt idx="28">
                  <c:v>3.8917299999999999</c:v>
                </c:pt>
                <c:pt idx="29">
                  <c:v>3.8527149999999999</c:v>
                </c:pt>
                <c:pt idx="30">
                  <c:v>4.7061089999999997</c:v>
                </c:pt>
                <c:pt idx="31">
                  <c:v>4.746429</c:v>
                </c:pt>
                <c:pt idx="32">
                  <c:v>4.3274239999999997</c:v>
                </c:pt>
                <c:pt idx="33">
                  <c:v>2.6360800000000002</c:v>
                </c:pt>
                <c:pt idx="34">
                  <c:v>1.5635840000000001</c:v>
                </c:pt>
                <c:pt idx="35">
                  <c:v>0.57949099999999998</c:v>
                </c:pt>
                <c:pt idx="36">
                  <c:v>0.57070200000000004</c:v>
                </c:pt>
                <c:pt idx="37">
                  <c:v>0.40629599999999999</c:v>
                </c:pt>
                <c:pt idx="38">
                  <c:v>0.45660899999999999</c:v>
                </c:pt>
                <c:pt idx="39">
                  <c:v>1.482254</c:v>
                </c:pt>
                <c:pt idx="40">
                  <c:v>3.7848380000000001</c:v>
                </c:pt>
                <c:pt idx="41">
                  <c:v>3.968623</c:v>
                </c:pt>
                <c:pt idx="42">
                  <c:v>4.7840199999999999</c:v>
                </c:pt>
                <c:pt idx="43">
                  <c:v>4.4218529999999996</c:v>
                </c:pt>
                <c:pt idx="44">
                  <c:v>3.8520569999999998</c:v>
                </c:pt>
                <c:pt idx="45">
                  <c:v>3.3414329999999999</c:v>
                </c:pt>
                <c:pt idx="46">
                  <c:v>2.511657</c:v>
                </c:pt>
                <c:pt idx="47">
                  <c:v>1.0562260000000001</c:v>
                </c:pt>
                <c:pt idx="48">
                  <c:v>0.64996200000000004</c:v>
                </c:pt>
                <c:pt idx="49">
                  <c:v>0.53614300000000004</c:v>
                </c:pt>
                <c:pt idx="50">
                  <c:v>0.82729799999999998</c:v>
                </c:pt>
                <c:pt idx="51">
                  <c:v>1.6786399999999999</c:v>
                </c:pt>
                <c:pt idx="52">
                  <c:v>4.111707</c:v>
                </c:pt>
                <c:pt idx="53">
                  <c:v>4.1119579999999996</c:v>
                </c:pt>
                <c:pt idx="54">
                  <c:v>5.0601770000000004</c:v>
                </c:pt>
                <c:pt idx="55">
                  <c:v>4.8346280000000004</c:v>
                </c:pt>
                <c:pt idx="56">
                  <c:v>4.5949280000000003</c:v>
                </c:pt>
                <c:pt idx="57">
                  <c:v>3.9768050000000001</c:v>
                </c:pt>
                <c:pt idx="58">
                  <c:v>3.2044999999999999</c:v>
                </c:pt>
                <c:pt idx="59">
                  <c:v>1.7399340000000001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55-4C94-A690-12579013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634640"/>
        <c:axId val="1683635120"/>
      </c:lineChart>
      <c:lineChart>
        <c:grouping val="stacked"/>
        <c:varyColors val="0"/>
        <c:ser>
          <c:idx val="3"/>
          <c:order val="3"/>
          <c:tx>
            <c:strRef>
              <c:f>'A-11'!$F$8</c:f>
              <c:strCache>
                <c:ptCount val="1"/>
                <c:pt idx="0">
                  <c:v>% corn ethanol / total ethanol production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C94-A690-1257901300FD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C94-A690-1257901300FD}"/>
                </c:ext>
              </c:extLst>
            </c:dLbl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C94-A690-1257901300FD}"/>
                </c:ext>
              </c:extLst>
            </c:dLbl>
            <c:dLbl>
              <c:idx val="3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C94-A690-1257901300FD}"/>
                </c:ext>
              </c:extLst>
            </c:dLbl>
            <c:dLbl>
              <c:idx val="49"/>
              <c:layout>
                <c:manualLayout>
                  <c:x val="-3.7655218311386289E-2"/>
                  <c:y val="-4.144971308733467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602920236143501E-2"/>
                      <c:h val="5.1853601633129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EC5-4225-AD84-D96AD47B075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'A-11'!$A$10:$A$69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'A-11'!$F$10:$F$69</c:f>
              <c:numCache>
                <c:formatCode>0.00</c:formatCode>
                <c:ptCount val="60"/>
                <c:pt idx="0">
                  <c:v>7.8817372351845272E-2</c:v>
                </c:pt>
                <c:pt idx="1">
                  <c:v>0.34275179404496015</c:v>
                </c:pt>
                <c:pt idx="2">
                  <c:v>0.18925445503918142</c:v>
                </c:pt>
                <c:pt idx="3">
                  <c:v>4.330496221965955E-2</c:v>
                </c:pt>
                <c:pt idx="4">
                  <c:v>2.3448265768660305E-2</c:v>
                </c:pt>
                <c:pt idx="5">
                  <c:v>2.1867358144305276E-2</c:v>
                </c:pt>
                <c:pt idx="6">
                  <c:v>1.8309831134312681E-2</c:v>
                </c:pt>
                <c:pt idx="7">
                  <c:v>1.3212192774469361E-2</c:v>
                </c:pt>
                <c:pt idx="8">
                  <c:v>3.0569707528045505E-2</c:v>
                </c:pt>
                <c:pt idx="9">
                  <c:v>2.7757847757581406E-2</c:v>
                </c:pt>
                <c:pt idx="10">
                  <c:v>5.8844344803755208E-2</c:v>
                </c:pt>
                <c:pt idx="11">
                  <c:v>0.23758263722692952</c:v>
                </c:pt>
                <c:pt idx="12">
                  <c:v>0.36196030292453163</c:v>
                </c:pt>
                <c:pt idx="13">
                  <c:v>0.49007850096901334</c:v>
                </c:pt>
                <c:pt idx="14">
                  <c:v>0.31653885024671541</c:v>
                </c:pt>
                <c:pt idx="15">
                  <c:v>7.3128459798592019E-2</c:v>
                </c:pt>
                <c:pt idx="16">
                  <c:v>4.1153412354178354E-2</c:v>
                </c:pt>
                <c:pt idx="17">
                  <c:v>4.0083676101617692E-2</c:v>
                </c:pt>
                <c:pt idx="18">
                  <c:v>4.4684416269834965E-2</c:v>
                </c:pt>
                <c:pt idx="19">
                  <c:v>4.4174124122029437E-2</c:v>
                </c:pt>
                <c:pt idx="20">
                  <c:v>4.9732694538277153E-2</c:v>
                </c:pt>
                <c:pt idx="21">
                  <c:v>6.3418328999164247E-2</c:v>
                </c:pt>
                <c:pt idx="22">
                  <c:v>0.11057589864183903</c:v>
                </c:pt>
                <c:pt idx="23">
                  <c:v>0.32702313272192218</c:v>
                </c:pt>
                <c:pt idx="24">
                  <c:v>0.48334283803576777</c:v>
                </c:pt>
                <c:pt idx="25">
                  <c:v>0.57951934097004465</c:v>
                </c:pt>
                <c:pt idx="26">
                  <c:v>0.45800149317442418</c:v>
                </c:pt>
                <c:pt idx="27">
                  <c:v>0.11063899337544163</c:v>
                </c:pt>
                <c:pt idx="28">
                  <c:v>6.025931912028841E-2</c:v>
                </c:pt>
                <c:pt idx="29">
                  <c:v>6.4596265231142189E-2</c:v>
                </c:pt>
                <c:pt idx="30">
                  <c:v>6.406502696813865E-2</c:v>
                </c:pt>
                <c:pt idx="31">
                  <c:v>6.6120024127612573E-2</c:v>
                </c:pt>
                <c:pt idx="32">
                  <c:v>6.8278957643161386E-2</c:v>
                </c:pt>
                <c:pt idx="33">
                  <c:v>0.12051075839883463</c:v>
                </c:pt>
                <c:pt idx="34">
                  <c:v>0.1970997400843191</c:v>
                </c:pt>
                <c:pt idx="35">
                  <c:v>0.55372387146651114</c:v>
                </c:pt>
                <c:pt idx="36">
                  <c:v>0.53631317219845032</c:v>
                </c:pt>
                <c:pt idx="37">
                  <c:v>0.67921170772047967</c:v>
                </c:pt>
                <c:pt idx="38">
                  <c:v>0.66798727138536473</c:v>
                </c:pt>
                <c:pt idx="39">
                  <c:v>0.18957007368507692</c:v>
                </c:pt>
                <c:pt idx="40">
                  <c:v>8.3329061904366841E-2</c:v>
                </c:pt>
                <c:pt idx="41">
                  <c:v>9.2068206025112495E-2</c:v>
                </c:pt>
                <c:pt idx="42">
                  <c:v>7.6086638433785811E-2</c:v>
                </c:pt>
                <c:pt idx="43">
                  <c:v>8.2119419166580165E-2</c:v>
                </c:pt>
                <c:pt idx="44">
                  <c:v>9.9949974779708614E-2</c:v>
                </c:pt>
                <c:pt idx="45">
                  <c:v>0.11748432483907353</c:v>
                </c:pt>
                <c:pt idx="46">
                  <c:v>0.15352255503040424</c:v>
                </c:pt>
                <c:pt idx="47">
                  <c:v>0.38088344729253021</c:v>
                </c:pt>
                <c:pt idx="48">
                  <c:v>0.59643332994852005</c:v>
                </c:pt>
                <c:pt idx="49">
                  <c:v>0.6574346769425321</c:v>
                </c:pt>
                <c:pt idx="50">
                  <c:v>0.52897988391123874</c:v>
                </c:pt>
                <c:pt idx="51">
                  <c:v>0.26042331887718628</c:v>
                </c:pt>
                <c:pt idx="52">
                  <c:v>0.12023984199263225</c:v>
                </c:pt>
                <c:pt idx="53">
                  <c:v>0.12224978951633261</c:v>
                </c:pt>
                <c:pt idx="54">
                  <c:v>0.10216164375277782</c:v>
                </c:pt>
                <c:pt idx="55">
                  <c:v>0.10725789036922799</c:v>
                </c:pt>
                <c:pt idx="56">
                  <c:v>0.11399134001664443</c:v>
                </c:pt>
                <c:pt idx="57">
                  <c:v>0.13035741003141971</c:v>
                </c:pt>
                <c:pt idx="58">
                  <c:v>0.1677475425183336</c:v>
                </c:pt>
                <c:pt idx="59">
                  <c:v>0.32212428747297311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55-4C94-A690-12579013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182912"/>
        <c:axId val="2113189632"/>
      </c:lineChart>
      <c:dateAx>
        <c:axId val="16836346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83635120"/>
        <c:crosses val="autoZero"/>
        <c:auto val="1"/>
        <c:lblOffset val="100"/>
        <c:baseTimeUnit val="months"/>
      </c:dateAx>
      <c:valAx>
        <c:axId val="168363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Billion litres</a:t>
                </a:r>
              </a:p>
            </c:rich>
          </c:tx>
          <c:layout>
            <c:manualLayout>
              <c:xMode val="edge"/>
              <c:yMode val="edge"/>
              <c:x val="2.5415444770283482E-2"/>
              <c:y val="0.241565179352580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83634640"/>
        <c:crosses val="autoZero"/>
        <c:crossBetween val="between"/>
      </c:valAx>
      <c:valAx>
        <c:axId val="21131896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2113182912"/>
        <c:crosses val="max"/>
        <c:crossBetween val="between"/>
      </c:valAx>
      <c:dateAx>
        <c:axId val="211318291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211318963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8679706601466992E-2"/>
          <c:y val="7.6036866359447008E-2"/>
          <c:w val="0.86996573166740465"/>
          <c:h val="0.7434065096701622"/>
        </c:manualLayout>
      </c:layout>
      <c:areaChart>
        <c:grouping val="stacked"/>
        <c:varyColors val="0"/>
        <c:ser>
          <c:idx val="0"/>
          <c:order val="0"/>
          <c:tx>
            <c:strRef>
              <c:f>'A-12'!$C$8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EB5757"/>
            </a:solidFill>
          </c:spPr>
          <c:cat>
            <c:numRef>
              <c:f>'A-12'!$A$10:$A$129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'A-12'!$C$10:$C$129</c:f>
              <c:numCache>
                <c:formatCode>#,##0.0</c:formatCode>
                <c:ptCount val="120"/>
                <c:pt idx="0">
                  <c:v>2.577026</c:v>
                </c:pt>
                <c:pt idx="1">
                  <c:v>1.8093079999999999</c:v>
                </c:pt>
                <c:pt idx="2">
                  <c:v>0.92398400000000003</c:v>
                </c:pt>
                <c:pt idx="3">
                  <c:v>1.287639</c:v>
                </c:pt>
                <c:pt idx="4">
                  <c:v>1.6818869999999999</c:v>
                </c:pt>
                <c:pt idx="5">
                  <c:v>2.4051369999999999</c:v>
                </c:pt>
                <c:pt idx="6">
                  <c:v>3.0602649999999998</c:v>
                </c:pt>
                <c:pt idx="7">
                  <c:v>4.0922669999999997</c:v>
                </c:pt>
                <c:pt idx="8">
                  <c:v>3.9180060000000001</c:v>
                </c:pt>
                <c:pt idx="9">
                  <c:v>4.5718079999999999</c:v>
                </c:pt>
                <c:pt idx="10">
                  <c:v>4.5773020000000004</c:v>
                </c:pt>
                <c:pt idx="11">
                  <c:v>3.949919</c:v>
                </c:pt>
                <c:pt idx="12">
                  <c:v>3.1142759999999998</c:v>
                </c:pt>
                <c:pt idx="13">
                  <c:v>2.3871069999999999</c:v>
                </c:pt>
                <c:pt idx="14">
                  <c:v>1.4745760000000001</c:v>
                </c:pt>
                <c:pt idx="15">
                  <c:v>0.956395</c:v>
                </c:pt>
                <c:pt idx="16">
                  <c:v>1.128212</c:v>
                </c:pt>
                <c:pt idx="17">
                  <c:v>1.6314280000000001</c:v>
                </c:pt>
                <c:pt idx="18">
                  <c:v>2.0227659999999998</c:v>
                </c:pt>
                <c:pt idx="19">
                  <c:v>2.7934619999999999</c:v>
                </c:pt>
                <c:pt idx="20">
                  <c:v>3.2971979999999999</c:v>
                </c:pt>
                <c:pt idx="21">
                  <c:v>3.9888620000000001</c:v>
                </c:pt>
                <c:pt idx="22">
                  <c:v>4.0510270000000004</c:v>
                </c:pt>
                <c:pt idx="23">
                  <c:v>3.6625139999999998</c:v>
                </c:pt>
                <c:pt idx="24">
                  <c:v>2.8378730000000001</c:v>
                </c:pt>
                <c:pt idx="25">
                  <c:v>1.9760200000000001</c:v>
                </c:pt>
                <c:pt idx="26">
                  <c:v>0.89802000000000004</c:v>
                </c:pt>
                <c:pt idx="27">
                  <c:v>0.97958100000000004</c:v>
                </c:pt>
                <c:pt idx="28">
                  <c:v>1.251835</c:v>
                </c:pt>
                <c:pt idx="29">
                  <c:v>1.6437219999999999</c:v>
                </c:pt>
                <c:pt idx="30">
                  <c:v>2.4770300000000001</c:v>
                </c:pt>
                <c:pt idx="31">
                  <c:v>3.0732680000000001</c:v>
                </c:pt>
                <c:pt idx="32">
                  <c:v>3.7430560000000002</c:v>
                </c:pt>
                <c:pt idx="33">
                  <c:v>4.2269059999999996</c:v>
                </c:pt>
                <c:pt idx="34">
                  <c:v>4.2928090000000001</c:v>
                </c:pt>
                <c:pt idx="35">
                  <c:v>3.5949270000000002</c:v>
                </c:pt>
                <c:pt idx="36">
                  <c:v>2.7370019999999999</c:v>
                </c:pt>
                <c:pt idx="37">
                  <c:v>1.9520519999999999</c:v>
                </c:pt>
                <c:pt idx="38">
                  <c:v>0.96726500000000004</c:v>
                </c:pt>
                <c:pt idx="39">
                  <c:v>0.69805799999999996</c:v>
                </c:pt>
                <c:pt idx="40">
                  <c:v>1.0283770000000001</c:v>
                </c:pt>
                <c:pt idx="41">
                  <c:v>1.6037809999999999</c:v>
                </c:pt>
                <c:pt idx="42">
                  <c:v>2.4426290000000002</c:v>
                </c:pt>
                <c:pt idx="43">
                  <c:v>3.172288</c:v>
                </c:pt>
                <c:pt idx="44">
                  <c:v>4.0844860000000001</c:v>
                </c:pt>
                <c:pt idx="45">
                  <c:v>4.5578310000000002</c:v>
                </c:pt>
                <c:pt idx="46">
                  <c:v>4.5200339999999999</c:v>
                </c:pt>
                <c:pt idx="47">
                  <c:v>3.802486</c:v>
                </c:pt>
                <c:pt idx="48">
                  <c:v>2.9103819999999998</c:v>
                </c:pt>
                <c:pt idx="49">
                  <c:v>2.0192049999999999</c:v>
                </c:pt>
                <c:pt idx="50">
                  <c:v>1.0287949999999999</c:v>
                </c:pt>
                <c:pt idx="51">
                  <c:v>0.95072800000000002</c:v>
                </c:pt>
                <c:pt idx="52">
                  <c:v>1.492462</c:v>
                </c:pt>
                <c:pt idx="53">
                  <c:v>2.1040320000000001</c:v>
                </c:pt>
                <c:pt idx="54">
                  <c:v>2.8894489999999999</c:v>
                </c:pt>
                <c:pt idx="55">
                  <c:v>3.4035869999999999</c:v>
                </c:pt>
                <c:pt idx="56">
                  <c:v>3.8782019999999999</c:v>
                </c:pt>
                <c:pt idx="57">
                  <c:v>3.955927</c:v>
                </c:pt>
                <c:pt idx="58">
                  <c:v>3.8205309999999999</c:v>
                </c:pt>
                <c:pt idx="59">
                  <c:v>3.249098</c:v>
                </c:pt>
                <c:pt idx="60">
                  <c:v>2.580835</c:v>
                </c:pt>
                <c:pt idx="61">
                  <c:v>1.776141</c:v>
                </c:pt>
                <c:pt idx="62">
                  <c:v>0.795543</c:v>
                </c:pt>
                <c:pt idx="63">
                  <c:v>0.57984100000000005</c:v>
                </c:pt>
                <c:pt idx="64">
                  <c:v>1.0454950000000001</c:v>
                </c:pt>
                <c:pt idx="65">
                  <c:v>1.738273</c:v>
                </c:pt>
                <c:pt idx="66">
                  <c:v>2.4051360000000002</c:v>
                </c:pt>
                <c:pt idx="67">
                  <c:v>2.9305650000000001</c:v>
                </c:pt>
                <c:pt idx="68">
                  <c:v>3.387518</c:v>
                </c:pt>
                <c:pt idx="69">
                  <c:v>3.8558050000000001</c:v>
                </c:pt>
                <c:pt idx="70">
                  <c:v>3.7676150000000002</c:v>
                </c:pt>
                <c:pt idx="71">
                  <c:v>3.2199439999999999</c:v>
                </c:pt>
                <c:pt idx="72">
                  <c:v>2.5694409999999999</c:v>
                </c:pt>
                <c:pt idx="73">
                  <c:v>1.7489330000000001</c:v>
                </c:pt>
                <c:pt idx="74">
                  <c:v>1.0670010000000001</c:v>
                </c:pt>
                <c:pt idx="75">
                  <c:v>1.2343729999999999</c:v>
                </c:pt>
                <c:pt idx="76">
                  <c:v>1.592519</c:v>
                </c:pt>
                <c:pt idx="77">
                  <c:v>2.0035370000000001</c:v>
                </c:pt>
                <c:pt idx="78">
                  <c:v>2.479705</c:v>
                </c:pt>
                <c:pt idx="79">
                  <c:v>2.9538890000000002</c:v>
                </c:pt>
                <c:pt idx="80">
                  <c:v>3.5181179999999999</c:v>
                </c:pt>
                <c:pt idx="81">
                  <c:v>3.9825020000000002</c:v>
                </c:pt>
                <c:pt idx="82">
                  <c:v>3.9928210000000002</c:v>
                </c:pt>
                <c:pt idx="83">
                  <c:v>3.328503</c:v>
                </c:pt>
                <c:pt idx="84">
                  <c:v>2.5330170000000001</c:v>
                </c:pt>
                <c:pt idx="85">
                  <c:v>1.8114079999999999</c:v>
                </c:pt>
                <c:pt idx="86">
                  <c:v>0.93354700000000002</c:v>
                </c:pt>
                <c:pt idx="87">
                  <c:v>0.69499999999999995</c:v>
                </c:pt>
                <c:pt idx="88">
                  <c:v>1.189775</c:v>
                </c:pt>
                <c:pt idx="89">
                  <c:v>1.832497</c:v>
                </c:pt>
                <c:pt idx="90">
                  <c:v>2.692704</c:v>
                </c:pt>
                <c:pt idx="91">
                  <c:v>3.638741</c:v>
                </c:pt>
                <c:pt idx="92">
                  <c:v>4.4066169999999998</c:v>
                </c:pt>
                <c:pt idx="93">
                  <c:v>4.718159</c:v>
                </c:pt>
                <c:pt idx="94">
                  <c:v>4.5138280000000002</c:v>
                </c:pt>
                <c:pt idx="95">
                  <c:v>3.8254730000000001</c:v>
                </c:pt>
                <c:pt idx="96">
                  <c:v>3.052997</c:v>
                </c:pt>
                <c:pt idx="97">
                  <c:v>2.2557879999999999</c:v>
                </c:pt>
                <c:pt idx="98">
                  <c:v>1.2087639999999999</c:v>
                </c:pt>
                <c:pt idx="99">
                  <c:v>0.56255599999999994</c:v>
                </c:pt>
                <c:pt idx="100">
                  <c:v>0.98525499999999999</c:v>
                </c:pt>
                <c:pt idx="101">
                  <c:v>1.56596</c:v>
                </c:pt>
                <c:pt idx="102">
                  <c:v>2.4908070000000002</c:v>
                </c:pt>
                <c:pt idx="103">
                  <c:v>3.1229740000000001</c:v>
                </c:pt>
                <c:pt idx="104">
                  <c:v>3.625928</c:v>
                </c:pt>
                <c:pt idx="105">
                  <c:v>4.0752920000000001</c:v>
                </c:pt>
                <c:pt idx="106">
                  <c:v>4.14534</c:v>
                </c:pt>
                <c:pt idx="107">
                  <c:v>3.388868</c:v>
                </c:pt>
                <c:pt idx="108">
                  <c:v>2.5251619999999999</c:v>
                </c:pt>
                <c:pt idx="109">
                  <c:v>1.7457279999999999</c:v>
                </c:pt>
                <c:pt idx="110">
                  <c:v>0.99068999999999996</c:v>
                </c:pt>
                <c:pt idx="111">
                  <c:v>0.71586099999999997</c:v>
                </c:pt>
                <c:pt idx="112">
                  <c:v>1.2908949999999999</c:v>
                </c:pt>
                <c:pt idx="113">
                  <c:v>1.8806860000000001</c:v>
                </c:pt>
                <c:pt idx="114">
                  <c:v>2.6641970000000001</c:v>
                </c:pt>
                <c:pt idx="115">
                  <c:v>3.3748819999999999</c:v>
                </c:pt>
                <c:pt idx="116">
                  <c:v>4.1271990000000001</c:v>
                </c:pt>
                <c:pt idx="117">
                  <c:v>4.5677760000000003</c:v>
                </c:pt>
                <c:pt idx="118">
                  <c:v>4.6036710000000003</c:v>
                </c:pt>
                <c:pt idx="119">
                  <c:v>4.1774310000000003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E-4616-8379-3B076FDF80AB}"/>
            </c:ext>
          </c:extLst>
        </c:ser>
        <c:ser>
          <c:idx val="1"/>
          <c:order val="1"/>
          <c:tx>
            <c:strRef>
              <c:f>'A-12'!$D$8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BFC589"/>
            </a:solidFill>
            <a:ln w="25400">
              <a:noFill/>
            </a:ln>
          </c:spPr>
          <c:cat>
            <c:numRef>
              <c:f>'A-12'!$A$10:$A$129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'A-12'!$D$10:$D$129</c:f>
              <c:numCache>
                <c:formatCode>#,##0.0</c:formatCode>
                <c:ptCount val="120"/>
                <c:pt idx="0">
                  <c:v>2.6502430000000001</c:v>
                </c:pt>
                <c:pt idx="1">
                  <c:v>1.480342</c:v>
                </c:pt>
                <c:pt idx="2">
                  <c:v>0.643988</c:v>
                </c:pt>
                <c:pt idx="3">
                  <c:v>1.0562720000000001</c:v>
                </c:pt>
                <c:pt idx="4">
                  <c:v>1.675711</c:v>
                </c:pt>
                <c:pt idx="5">
                  <c:v>2.5816110000000001</c:v>
                </c:pt>
                <c:pt idx="6">
                  <c:v>3.3889140000000002</c:v>
                </c:pt>
                <c:pt idx="7">
                  <c:v>4.6778899999999997</c:v>
                </c:pt>
                <c:pt idx="8">
                  <c:v>5.1520260000000002</c:v>
                </c:pt>
                <c:pt idx="9">
                  <c:v>6.0882379999999996</c:v>
                </c:pt>
                <c:pt idx="10">
                  <c:v>6.2677909999999999</c:v>
                </c:pt>
                <c:pt idx="11">
                  <c:v>5.3823020000000001</c:v>
                </c:pt>
                <c:pt idx="12">
                  <c:v>3.658166</c:v>
                </c:pt>
                <c:pt idx="13">
                  <c:v>2.5574849999999998</c:v>
                </c:pt>
                <c:pt idx="14">
                  <c:v>1.384012</c:v>
                </c:pt>
                <c:pt idx="15">
                  <c:v>1.1142559999999999</c:v>
                </c:pt>
                <c:pt idx="16">
                  <c:v>1.6131409999999999</c:v>
                </c:pt>
                <c:pt idx="17">
                  <c:v>2.4122279999999998</c:v>
                </c:pt>
                <c:pt idx="18">
                  <c:v>2.8702990000000002</c:v>
                </c:pt>
                <c:pt idx="19">
                  <c:v>3.8235749999999999</c:v>
                </c:pt>
                <c:pt idx="20">
                  <c:v>4.0744999999999996</c:v>
                </c:pt>
                <c:pt idx="21">
                  <c:v>4.4832179999999999</c:v>
                </c:pt>
                <c:pt idx="22">
                  <c:v>4.0289729999999997</c:v>
                </c:pt>
                <c:pt idx="23">
                  <c:v>3.2902490000000002</c:v>
                </c:pt>
                <c:pt idx="24">
                  <c:v>2.0759599999999998</c:v>
                </c:pt>
                <c:pt idx="25">
                  <c:v>1.1482049999999999</c:v>
                </c:pt>
                <c:pt idx="26">
                  <c:v>0.61170000000000002</c:v>
                </c:pt>
                <c:pt idx="27">
                  <c:v>1.300217</c:v>
                </c:pt>
                <c:pt idx="28">
                  <c:v>1.7132369999999999</c:v>
                </c:pt>
                <c:pt idx="29">
                  <c:v>1.92181</c:v>
                </c:pt>
                <c:pt idx="30">
                  <c:v>2.732634</c:v>
                </c:pt>
                <c:pt idx="31">
                  <c:v>3.2970869999999999</c:v>
                </c:pt>
                <c:pt idx="32">
                  <c:v>3.757517</c:v>
                </c:pt>
                <c:pt idx="33">
                  <c:v>3.9912709999999998</c:v>
                </c:pt>
                <c:pt idx="34">
                  <c:v>3.9149759999999998</c:v>
                </c:pt>
                <c:pt idx="35">
                  <c:v>3.173314</c:v>
                </c:pt>
                <c:pt idx="36">
                  <c:v>2.3159000000000001</c:v>
                </c:pt>
                <c:pt idx="37">
                  <c:v>1.6993750000000001</c:v>
                </c:pt>
                <c:pt idx="38">
                  <c:v>0.83224799999999999</c:v>
                </c:pt>
                <c:pt idx="39">
                  <c:v>0.965696</c:v>
                </c:pt>
                <c:pt idx="40">
                  <c:v>1.2483120000000001</c:v>
                </c:pt>
                <c:pt idx="41">
                  <c:v>1.8377300000000001</c:v>
                </c:pt>
                <c:pt idx="42">
                  <c:v>2.8435049999999999</c:v>
                </c:pt>
                <c:pt idx="43">
                  <c:v>3.4767809999999999</c:v>
                </c:pt>
                <c:pt idx="44">
                  <c:v>4.429754</c:v>
                </c:pt>
                <c:pt idx="45">
                  <c:v>4.7412710000000002</c:v>
                </c:pt>
                <c:pt idx="46">
                  <c:v>4.3716650000000001</c:v>
                </c:pt>
                <c:pt idx="47">
                  <c:v>3.4499590000000002</c:v>
                </c:pt>
                <c:pt idx="48">
                  <c:v>2.1816309999999999</c:v>
                </c:pt>
                <c:pt idx="49">
                  <c:v>1.288713</c:v>
                </c:pt>
                <c:pt idx="50">
                  <c:v>0.47968300000000003</c:v>
                </c:pt>
                <c:pt idx="51">
                  <c:v>1.3081069999999999</c:v>
                </c:pt>
                <c:pt idx="52">
                  <c:v>2.4686919999999999</c:v>
                </c:pt>
                <c:pt idx="53">
                  <c:v>3.7263829999999998</c:v>
                </c:pt>
                <c:pt idx="54">
                  <c:v>5.2755999999999998</c:v>
                </c:pt>
                <c:pt idx="55">
                  <c:v>6.225231</c:v>
                </c:pt>
                <c:pt idx="56">
                  <c:v>7.0767860000000002</c:v>
                </c:pt>
                <c:pt idx="57">
                  <c:v>7.0377609999999997</c:v>
                </c:pt>
                <c:pt idx="58">
                  <c:v>6.4787160000000004</c:v>
                </c:pt>
                <c:pt idx="59">
                  <c:v>5.4655800000000001</c:v>
                </c:pt>
                <c:pt idx="60">
                  <c:v>3.7905929999999999</c:v>
                </c:pt>
                <c:pt idx="61">
                  <c:v>2.2101150000000001</c:v>
                </c:pt>
                <c:pt idx="62">
                  <c:v>0.860711</c:v>
                </c:pt>
                <c:pt idx="63">
                  <c:v>0.85365100000000005</c:v>
                </c:pt>
                <c:pt idx="64">
                  <c:v>1.52851</c:v>
                </c:pt>
                <c:pt idx="65">
                  <c:v>2.4592770000000002</c:v>
                </c:pt>
                <c:pt idx="66">
                  <c:v>3.7558120000000002</c:v>
                </c:pt>
                <c:pt idx="67">
                  <c:v>5.311185</c:v>
                </c:pt>
                <c:pt idx="68">
                  <c:v>6.6395910000000002</c:v>
                </c:pt>
                <c:pt idx="69">
                  <c:v>7.5665279999999999</c:v>
                </c:pt>
                <c:pt idx="70">
                  <c:v>6.9466010000000002</c:v>
                </c:pt>
                <c:pt idx="71">
                  <c:v>5.2061210000000004</c:v>
                </c:pt>
                <c:pt idx="72">
                  <c:v>3.6208290000000001</c:v>
                </c:pt>
                <c:pt idx="73">
                  <c:v>2.1932589999999998</c:v>
                </c:pt>
                <c:pt idx="74">
                  <c:v>1.2439830000000001</c:v>
                </c:pt>
                <c:pt idx="75">
                  <c:v>1.92191</c:v>
                </c:pt>
                <c:pt idx="76">
                  <c:v>2.9131659999999999</c:v>
                </c:pt>
                <c:pt idx="77">
                  <c:v>3.8840859999999999</c:v>
                </c:pt>
                <c:pt idx="78">
                  <c:v>5.3307250000000002</c:v>
                </c:pt>
                <c:pt idx="79">
                  <c:v>6.6444890000000001</c:v>
                </c:pt>
                <c:pt idx="80">
                  <c:v>7.7626850000000003</c:v>
                </c:pt>
                <c:pt idx="81">
                  <c:v>7.9791129999999999</c:v>
                </c:pt>
                <c:pt idx="82">
                  <c:v>7.9766779999999997</c:v>
                </c:pt>
                <c:pt idx="83">
                  <c:v>5.4157219999999997</c:v>
                </c:pt>
                <c:pt idx="84">
                  <c:v>3.9391750000000001</c:v>
                </c:pt>
                <c:pt idx="85">
                  <c:v>2.4269430000000001</c:v>
                </c:pt>
                <c:pt idx="86">
                  <c:v>1.2181010000000001</c:v>
                </c:pt>
                <c:pt idx="87">
                  <c:v>1.345478</c:v>
                </c:pt>
                <c:pt idx="88">
                  <c:v>2.1540870000000001</c:v>
                </c:pt>
                <c:pt idx="89">
                  <c:v>2.8177850000000002</c:v>
                </c:pt>
                <c:pt idx="90">
                  <c:v>3.9115880000000001</c:v>
                </c:pt>
                <c:pt idx="91">
                  <c:v>5.0380799999999999</c:v>
                </c:pt>
                <c:pt idx="92">
                  <c:v>6.0013800000000002</c:v>
                </c:pt>
                <c:pt idx="93">
                  <c:v>5.9443619999999999</c:v>
                </c:pt>
                <c:pt idx="94">
                  <c:v>5.2897280000000002</c:v>
                </c:pt>
                <c:pt idx="95">
                  <c:v>4.2855100000000004</c:v>
                </c:pt>
                <c:pt idx="96">
                  <c:v>3.5727959999999999</c:v>
                </c:pt>
                <c:pt idx="97">
                  <c:v>2.6475689999999998</c:v>
                </c:pt>
                <c:pt idx="98">
                  <c:v>1.4073359999999999</c:v>
                </c:pt>
                <c:pt idx="99">
                  <c:v>1.194769</c:v>
                </c:pt>
                <c:pt idx="100">
                  <c:v>2.0309249999999999</c:v>
                </c:pt>
                <c:pt idx="101">
                  <c:v>2.8349660000000001</c:v>
                </c:pt>
                <c:pt idx="102">
                  <c:v>4.101051</c:v>
                </c:pt>
                <c:pt idx="103">
                  <c:v>5.1158549999999998</c:v>
                </c:pt>
                <c:pt idx="104">
                  <c:v>5.5843629999999997</c:v>
                </c:pt>
                <c:pt idx="105">
                  <c:v>5.6834819999999997</c:v>
                </c:pt>
                <c:pt idx="106">
                  <c:v>5.3667939999999996</c:v>
                </c:pt>
                <c:pt idx="107">
                  <c:v>4.3116659999999998</c:v>
                </c:pt>
                <c:pt idx="108">
                  <c:v>3.4125139999999998</c:v>
                </c:pt>
                <c:pt idx="109">
                  <c:v>2.4508030000000001</c:v>
                </c:pt>
                <c:pt idx="110">
                  <c:v>1.426925</c:v>
                </c:pt>
                <c:pt idx="111">
                  <c:v>1.356087</c:v>
                </c:pt>
                <c:pt idx="112">
                  <c:v>2.2813539999999999</c:v>
                </c:pt>
                <c:pt idx="113">
                  <c:v>2.918892</c:v>
                </c:pt>
                <c:pt idx="114">
                  <c:v>4.44468</c:v>
                </c:pt>
                <c:pt idx="115">
                  <c:v>5.5055319999999996</c:v>
                </c:pt>
                <c:pt idx="116">
                  <c:v>6.4057570000000004</c:v>
                </c:pt>
                <c:pt idx="117">
                  <c:v>6.7560399999999996</c:v>
                </c:pt>
                <c:pt idx="118">
                  <c:v>6.8329620000000002</c:v>
                </c:pt>
                <c:pt idx="119">
                  <c:v>5.9664000000000001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4E-4616-8379-3B076FDF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72129616"/>
        <c:axId val="-272117648"/>
      </c:areaChart>
      <c:lineChart>
        <c:grouping val="standard"/>
        <c:varyColors val="0"/>
        <c:ser>
          <c:idx val="2"/>
          <c:order val="2"/>
          <c:tx>
            <c:strRef>
              <c:f>'A-12'!$E$8</c:f>
              <c:strCache>
                <c:ptCount val="1"/>
                <c:pt idx="0">
                  <c:v> Total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D94E-4616-8379-3B076FDF80AB}"/>
              </c:ext>
            </c:extLst>
          </c:dPt>
          <c:dPt>
            <c:idx val="11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3-D94E-4616-8379-3B076FDF80A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4-D94E-4616-8379-3B076FDF80AB}"/>
              </c:ext>
            </c:extLst>
          </c:dPt>
          <c:dPt>
            <c:idx val="23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5-D94E-4616-8379-3B076FDF80A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6-D94E-4616-8379-3B076FDF80AB}"/>
              </c:ext>
            </c:extLst>
          </c:dPt>
          <c:dPt>
            <c:idx val="35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7-D94E-4616-8379-3B076FDF80AB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8-D94E-4616-8379-3B076FDF80AB}"/>
              </c:ext>
            </c:extLst>
          </c:dPt>
          <c:dPt>
            <c:idx val="47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9-D94E-4616-8379-3B076FDF80AB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A-D94E-4616-8379-3B076FDF80AB}"/>
              </c:ext>
            </c:extLst>
          </c:dPt>
          <c:dPt>
            <c:idx val="59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B-D94E-4616-8379-3B076FDF80AB}"/>
              </c:ext>
            </c:extLst>
          </c:dPt>
          <c:dPt>
            <c:idx val="71"/>
            <c:marker>
              <c:symbol val="diamond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D-D94E-4616-8379-3B076FDF80AB}"/>
              </c:ext>
            </c:extLst>
          </c:dPt>
          <c:dLbls>
            <c:dLbl>
              <c:idx val="11"/>
              <c:layout>
                <c:manualLayout>
                  <c:x val="4.4149963399473203E-3"/>
                  <c:y val="-0.180773136060342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4E-4616-8379-3B076FDF80AB}"/>
                </c:ext>
              </c:extLst>
            </c:dLbl>
            <c:dLbl>
              <c:idx val="23"/>
              <c:layout>
                <c:manualLayout>
                  <c:x val="4.4150110375275132E-3"/>
                  <c:y val="-0.20043572984749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4E-4616-8379-3B076FDF80AB}"/>
                </c:ext>
              </c:extLst>
            </c:dLbl>
            <c:dLbl>
              <c:idx val="35"/>
              <c:layout>
                <c:manualLayout>
                  <c:x val="0"/>
                  <c:y val="-0.17429193899782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4E-4616-8379-3B076FDF80AB}"/>
                </c:ext>
              </c:extLst>
            </c:dLbl>
            <c:dLbl>
              <c:idx val="47"/>
              <c:layout>
                <c:manualLayout>
                  <c:x val="8.0940933984762867E-17"/>
                  <c:y val="-6.9716775599128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4E-4616-8379-3B076FDF80AB}"/>
                </c:ext>
              </c:extLst>
            </c:dLbl>
            <c:dLbl>
              <c:idx val="59"/>
              <c:layout>
                <c:manualLayout>
                  <c:x val="0"/>
                  <c:y val="-0.200435729847494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4E-4616-8379-3B076FDF80AB}"/>
                </c:ext>
              </c:extLst>
            </c:dLbl>
            <c:dLbl>
              <c:idx val="71"/>
              <c:layout>
                <c:manualLayout>
                  <c:x val="-1.6188186796952573E-16"/>
                  <c:y val="-0.20479302832244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4E-4616-8379-3B076FDF80AB}"/>
                </c:ext>
              </c:extLst>
            </c:dLbl>
            <c:dLbl>
              <c:idx val="83"/>
              <c:layout>
                <c:manualLayout>
                  <c:x val="5.0461691121748637E-3"/>
                  <c:y val="-0.134714072338424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4E-4616-8379-3B076FDF80AB}"/>
                </c:ext>
              </c:extLst>
            </c:dLbl>
            <c:dLbl>
              <c:idx val="95"/>
              <c:layout>
                <c:manualLayout>
                  <c:x val="-2.0601409544114681E-2"/>
                  <c:y val="-0.197308891789962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4E-4616-8379-3B076FDF80AB}"/>
                </c:ext>
              </c:extLst>
            </c:dLbl>
            <c:dLbl>
              <c:idx val="107"/>
              <c:layout>
                <c:manualLayout>
                  <c:x val="-3.9035506764717044E-2"/>
                  <c:y val="-0.21645633884537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4E-4616-8379-3B076FDF80AB}"/>
                </c:ext>
              </c:extLst>
            </c:dLbl>
            <c:dLbl>
              <c:idx val="119"/>
              <c:layout>
                <c:manualLayout>
                  <c:x val="-7.5161465840926228E-2"/>
                  <c:y val="-0.110530896431679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4E-4616-8379-3B076FDF80A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tx1"/>
                      </a:solidFill>
                      <a:bevel/>
                      <a:headEnd type="diamond"/>
                      <a:tailEnd type="none"/>
                    </a:ln>
                    <a:effectLst/>
                  </c:spPr>
                </c15:leaderLines>
              </c:ext>
            </c:extLst>
          </c:dLbls>
          <c:cat>
            <c:numRef>
              <c:f>'A-12'!$A$10:$A$129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'A-12'!$E$10:$E$129</c:f>
              <c:numCache>
                <c:formatCode>#,##0.0</c:formatCode>
                <c:ptCount val="120"/>
                <c:pt idx="0">
                  <c:v>5.2272689999999997</c:v>
                </c:pt>
                <c:pt idx="1">
                  <c:v>3.28965</c:v>
                </c:pt>
                <c:pt idx="2">
                  <c:v>1.5679719999999999</c:v>
                </c:pt>
                <c:pt idx="3">
                  <c:v>2.3439109999999999</c:v>
                </c:pt>
                <c:pt idx="4">
                  <c:v>3.3575979999999999</c:v>
                </c:pt>
                <c:pt idx="5">
                  <c:v>4.9867480000000004</c:v>
                </c:pt>
                <c:pt idx="6">
                  <c:v>6.449179</c:v>
                </c:pt>
                <c:pt idx="7">
                  <c:v>8.7701569999999993</c:v>
                </c:pt>
                <c:pt idx="8">
                  <c:v>9.0700319999999994</c:v>
                </c:pt>
                <c:pt idx="9">
                  <c:v>10.660045999999999</c:v>
                </c:pt>
                <c:pt idx="10">
                  <c:v>10.845093</c:v>
                </c:pt>
                <c:pt idx="11">
                  <c:v>9.3322210000000005</c:v>
                </c:pt>
                <c:pt idx="12">
                  <c:v>6.7724419999999999</c:v>
                </c:pt>
                <c:pt idx="13">
                  <c:v>4.9445920000000001</c:v>
                </c:pt>
                <c:pt idx="14">
                  <c:v>2.8585880000000001</c:v>
                </c:pt>
                <c:pt idx="15">
                  <c:v>2.0706509999999998</c:v>
                </c:pt>
                <c:pt idx="16">
                  <c:v>2.7413530000000002</c:v>
                </c:pt>
                <c:pt idx="17">
                  <c:v>4.0436560000000004</c:v>
                </c:pt>
                <c:pt idx="18">
                  <c:v>4.893065</c:v>
                </c:pt>
                <c:pt idx="19">
                  <c:v>6.6170369999999998</c:v>
                </c:pt>
                <c:pt idx="20">
                  <c:v>7.3716980000000003</c:v>
                </c:pt>
                <c:pt idx="21">
                  <c:v>8.4720800000000001</c:v>
                </c:pt>
                <c:pt idx="22">
                  <c:v>8.08</c:v>
                </c:pt>
                <c:pt idx="23">
                  <c:v>6.952763</c:v>
                </c:pt>
                <c:pt idx="24">
                  <c:v>4.9138330000000003</c:v>
                </c:pt>
                <c:pt idx="25">
                  <c:v>3.124225</c:v>
                </c:pt>
                <c:pt idx="26">
                  <c:v>1.50972</c:v>
                </c:pt>
                <c:pt idx="27">
                  <c:v>2.279798</c:v>
                </c:pt>
                <c:pt idx="28">
                  <c:v>2.9650720000000002</c:v>
                </c:pt>
                <c:pt idx="29">
                  <c:v>3.5655320000000001</c:v>
                </c:pt>
                <c:pt idx="30">
                  <c:v>5.2096640000000001</c:v>
                </c:pt>
                <c:pt idx="31">
                  <c:v>6.370355</c:v>
                </c:pt>
                <c:pt idx="32">
                  <c:v>7.5005730000000002</c:v>
                </c:pt>
                <c:pt idx="33">
                  <c:v>8.2181770000000007</c:v>
                </c:pt>
                <c:pt idx="34">
                  <c:v>8.2077849999999994</c:v>
                </c:pt>
                <c:pt idx="35">
                  <c:v>6.7682409999999997</c:v>
                </c:pt>
                <c:pt idx="36">
                  <c:v>5.0529019999999996</c:v>
                </c:pt>
                <c:pt idx="37">
                  <c:v>3.651427</c:v>
                </c:pt>
                <c:pt idx="38">
                  <c:v>1.7995129999999999</c:v>
                </c:pt>
                <c:pt idx="39">
                  <c:v>1.663754</c:v>
                </c:pt>
                <c:pt idx="40">
                  <c:v>2.2766890000000002</c:v>
                </c:pt>
                <c:pt idx="41">
                  <c:v>3.4415110000000002</c:v>
                </c:pt>
                <c:pt idx="42">
                  <c:v>5.2861339999999997</c:v>
                </c:pt>
                <c:pt idx="43">
                  <c:v>6.6490689999999999</c:v>
                </c:pt>
                <c:pt idx="44">
                  <c:v>8.5142399999999991</c:v>
                </c:pt>
                <c:pt idx="45">
                  <c:v>9.2991019999999995</c:v>
                </c:pt>
                <c:pt idx="46">
                  <c:v>8.8916989999999991</c:v>
                </c:pt>
                <c:pt idx="47">
                  <c:v>7.2524449999999998</c:v>
                </c:pt>
                <c:pt idx="48">
                  <c:v>5.0920129999999997</c:v>
                </c:pt>
                <c:pt idx="49">
                  <c:v>3.3079179999999999</c:v>
                </c:pt>
                <c:pt idx="50">
                  <c:v>1.508478</c:v>
                </c:pt>
                <c:pt idx="51">
                  <c:v>2.2588349999999999</c:v>
                </c:pt>
                <c:pt idx="52">
                  <c:v>3.9611540000000001</c:v>
                </c:pt>
                <c:pt idx="53">
                  <c:v>5.8304150000000003</c:v>
                </c:pt>
                <c:pt idx="54">
                  <c:v>8.1650489999999998</c:v>
                </c:pt>
                <c:pt idx="55">
                  <c:v>9.6288180000000008</c:v>
                </c:pt>
                <c:pt idx="56">
                  <c:v>10.954988</c:v>
                </c:pt>
                <c:pt idx="57">
                  <c:v>10.993688000000001</c:v>
                </c:pt>
                <c:pt idx="58">
                  <c:v>10.299246999999999</c:v>
                </c:pt>
                <c:pt idx="59">
                  <c:v>8.7146779999999993</c:v>
                </c:pt>
                <c:pt idx="60">
                  <c:v>6.3714279999999999</c:v>
                </c:pt>
                <c:pt idx="61">
                  <c:v>3.986256</c:v>
                </c:pt>
                <c:pt idx="62">
                  <c:v>1.6562539999999999</c:v>
                </c:pt>
                <c:pt idx="63">
                  <c:v>1.433492</c:v>
                </c:pt>
                <c:pt idx="64">
                  <c:v>2.5740050000000001</c:v>
                </c:pt>
                <c:pt idx="65">
                  <c:v>4.1975499999999997</c:v>
                </c:pt>
                <c:pt idx="66">
                  <c:v>6.1609480000000003</c:v>
                </c:pt>
                <c:pt idx="67">
                  <c:v>8.2417499999999997</c:v>
                </c:pt>
                <c:pt idx="68">
                  <c:v>10.027108999999999</c:v>
                </c:pt>
                <c:pt idx="69">
                  <c:v>11.422333</c:v>
                </c:pt>
                <c:pt idx="70">
                  <c:v>10.714216</c:v>
                </c:pt>
                <c:pt idx="71">
                  <c:v>8.4260649999999995</c:v>
                </c:pt>
                <c:pt idx="72">
                  <c:v>6.1902699999999999</c:v>
                </c:pt>
                <c:pt idx="73">
                  <c:v>3.9421919999999999</c:v>
                </c:pt>
                <c:pt idx="74">
                  <c:v>2.3109839999999999</c:v>
                </c:pt>
                <c:pt idx="75">
                  <c:v>3.1562830000000002</c:v>
                </c:pt>
                <c:pt idx="76">
                  <c:v>4.5056849999999997</c:v>
                </c:pt>
                <c:pt idx="77">
                  <c:v>5.8876229999999996</c:v>
                </c:pt>
                <c:pt idx="78">
                  <c:v>7.8104300000000002</c:v>
                </c:pt>
                <c:pt idx="79">
                  <c:v>9.5983780000000003</c:v>
                </c:pt>
                <c:pt idx="80">
                  <c:v>11.280803000000001</c:v>
                </c:pt>
                <c:pt idx="81">
                  <c:v>11.961615</c:v>
                </c:pt>
                <c:pt idx="82">
                  <c:v>11.969499000000001</c:v>
                </c:pt>
                <c:pt idx="83">
                  <c:v>8.7442250000000001</c:v>
                </c:pt>
                <c:pt idx="84">
                  <c:v>6.4721919999999997</c:v>
                </c:pt>
                <c:pt idx="85">
                  <c:v>4.2383509999999998</c:v>
                </c:pt>
                <c:pt idx="86">
                  <c:v>2.1516479999999998</c:v>
                </c:pt>
                <c:pt idx="87">
                  <c:v>2.0404779999999998</c:v>
                </c:pt>
                <c:pt idx="88">
                  <c:v>3.3438620000000001</c:v>
                </c:pt>
                <c:pt idx="89">
                  <c:v>4.6502819999999998</c:v>
                </c:pt>
                <c:pt idx="90">
                  <c:v>6.6042920000000001</c:v>
                </c:pt>
                <c:pt idx="91">
                  <c:v>8.6768210000000003</c:v>
                </c:pt>
                <c:pt idx="92">
                  <c:v>10.407997</c:v>
                </c:pt>
                <c:pt idx="93">
                  <c:v>10.662521</c:v>
                </c:pt>
                <c:pt idx="94">
                  <c:v>9.8035560000000004</c:v>
                </c:pt>
                <c:pt idx="95">
                  <c:v>8.1109829999999992</c:v>
                </c:pt>
                <c:pt idx="96">
                  <c:v>6.6257929999999998</c:v>
                </c:pt>
                <c:pt idx="97">
                  <c:v>4.9033569999999997</c:v>
                </c:pt>
                <c:pt idx="98">
                  <c:v>2.6160999999999999</c:v>
                </c:pt>
                <c:pt idx="99">
                  <c:v>1.757325</c:v>
                </c:pt>
                <c:pt idx="100">
                  <c:v>3.0161799999999999</c:v>
                </c:pt>
                <c:pt idx="101">
                  <c:v>4.4009260000000001</c:v>
                </c:pt>
                <c:pt idx="102">
                  <c:v>6.5918580000000002</c:v>
                </c:pt>
                <c:pt idx="103">
                  <c:v>8.2388290000000008</c:v>
                </c:pt>
                <c:pt idx="104">
                  <c:v>9.2102909999999998</c:v>
                </c:pt>
                <c:pt idx="105">
                  <c:v>9.7587740000000007</c:v>
                </c:pt>
                <c:pt idx="106">
                  <c:v>9.5121339999999996</c:v>
                </c:pt>
                <c:pt idx="107">
                  <c:v>7.7005340000000002</c:v>
                </c:pt>
                <c:pt idx="108">
                  <c:v>5.9376759999999997</c:v>
                </c:pt>
                <c:pt idx="109">
                  <c:v>4.1965310000000002</c:v>
                </c:pt>
                <c:pt idx="110">
                  <c:v>2.4176150000000001</c:v>
                </c:pt>
                <c:pt idx="111">
                  <c:v>2.0719479999999999</c:v>
                </c:pt>
                <c:pt idx="112">
                  <c:v>3.5722489999999998</c:v>
                </c:pt>
                <c:pt idx="113">
                  <c:v>4.7995780000000003</c:v>
                </c:pt>
                <c:pt idx="114">
                  <c:v>7.1088769999999997</c:v>
                </c:pt>
                <c:pt idx="115">
                  <c:v>8.880414</c:v>
                </c:pt>
                <c:pt idx="116">
                  <c:v>10.532956</c:v>
                </c:pt>
                <c:pt idx="117">
                  <c:v>11.323816000000001</c:v>
                </c:pt>
                <c:pt idx="118">
                  <c:v>11.436633</c:v>
                </c:pt>
                <c:pt idx="119">
                  <c:v>10.143831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94E-4616-8379-3B076FDF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29616"/>
        <c:axId val="-272117648"/>
      </c:lineChart>
      <c:dateAx>
        <c:axId val="-272129616"/>
        <c:scaling>
          <c:orientation val="minMax"/>
          <c:max val="45261"/>
          <c:min val="41730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7648"/>
        <c:crosses val="autoZero"/>
        <c:auto val="1"/>
        <c:lblOffset val="100"/>
        <c:baseTimeUnit val="months"/>
        <c:majorUnit val="12"/>
        <c:majorTimeUnit val="months"/>
      </c:dateAx>
      <c:valAx>
        <c:axId val="-27211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1.05799112773241E-2"/>
              <c:y val="0.2091245947197776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9616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69919186547016E-2"/>
          <c:y val="6.5691413573303339E-2"/>
          <c:w val="0.82178925401926384"/>
          <c:h val="0.6752197225346832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'A-13'!$D$8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cat>
            <c:numRef>
              <c:f>'A-13'!$A$10:$A$19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'A-13'!$D$10:$D$19</c:f>
              <c:numCache>
                <c:formatCode>#,##0.0</c:formatCode>
                <c:ptCount val="10"/>
                <c:pt idx="0">
                  <c:v>24.126066907999999</c:v>
                </c:pt>
                <c:pt idx="1">
                  <c:v>24.011709620000001</c:v>
                </c:pt>
                <c:pt idx="2">
                  <c:v>28.930956067</c:v>
                </c:pt>
                <c:pt idx="3">
                  <c:v>28.701774044</c:v>
                </c:pt>
                <c:pt idx="4">
                  <c:v>21.260187233</c:v>
                </c:pt>
                <c:pt idx="5">
                  <c:v>17.889032438000001</c:v>
                </c:pt>
                <c:pt idx="6">
                  <c:v>30.635763467</c:v>
                </c:pt>
                <c:pt idx="7">
                  <c:v>27.254957445999999</c:v>
                </c:pt>
                <c:pt idx="8">
                  <c:v>28.345872620999998</c:v>
                </c:pt>
                <c:pt idx="9">
                  <c:v>31.417263733999999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4-407C-8569-A6A26EFE0944}"/>
            </c:ext>
          </c:extLst>
        </c:ser>
        <c:ser>
          <c:idx val="0"/>
          <c:order val="2"/>
          <c:tx>
            <c:strRef>
              <c:f>'A-13'!$E$8</c:f>
              <c:strCache>
                <c:ptCount val="1"/>
                <c:pt idx="0">
                  <c:v>Domestic consumption + stock change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</c:spPr>
          <c:invertIfNegative val="0"/>
          <c:cat>
            <c:numRef>
              <c:f>'A-13'!$A$10:$A$19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'A-13'!$E$10:$E$19</c:f>
              <c:numCache>
                <c:formatCode>#,##0.0</c:formatCode>
                <c:ptCount val="10"/>
                <c:pt idx="0">
                  <c:v>11.207717000000001</c:v>
                </c:pt>
                <c:pt idx="1">
                  <c:v>10.189098</c:v>
                </c:pt>
                <c:pt idx="2">
                  <c:v>9.9602219609999985</c:v>
                </c:pt>
                <c:pt idx="3">
                  <c:v>9.4198859839999987</c:v>
                </c:pt>
                <c:pt idx="4">
                  <c:v>7.2418977670000011</c:v>
                </c:pt>
                <c:pt idx="5">
                  <c:v>12.062206561999998</c:v>
                </c:pt>
                <c:pt idx="6">
                  <c:v>10.882107532999999</c:v>
                </c:pt>
                <c:pt idx="7">
                  <c:v>7.8582485540000011</c:v>
                </c:pt>
                <c:pt idx="8">
                  <c:v>7.9743903790000008</c:v>
                </c:pt>
                <c:pt idx="9">
                  <c:v>14.347813265999999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4-407C-8569-A6A26EFE0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272144304"/>
        <c:axId val="-272145392"/>
      </c:barChart>
      <c:lineChart>
        <c:grouping val="standard"/>
        <c:varyColors val="0"/>
        <c:ser>
          <c:idx val="1"/>
          <c:order val="0"/>
          <c:tx>
            <c:strRef>
              <c:f>'A-13'!$C$8</c:f>
              <c:strCache>
                <c:ptCount val="1"/>
                <c:pt idx="0">
                  <c:v>Production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3.9559199347362635E-2"/>
                  <c:y val="-3.9166479190101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88-4FA2-A4AE-A33D27BDE2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'A-13'!$A$10:$A$19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'A-13'!$C$10:$C$19</c:f>
              <c:numCache>
                <c:formatCode>#,##0.0</c:formatCode>
                <c:ptCount val="10"/>
                <c:pt idx="0">
                  <c:v>35.334372000000002</c:v>
                </c:pt>
                <c:pt idx="1">
                  <c:v>34.201098000000002</c:v>
                </c:pt>
                <c:pt idx="2">
                  <c:v>38.893152999999998</c:v>
                </c:pt>
                <c:pt idx="3">
                  <c:v>38.121884000000001</c:v>
                </c:pt>
                <c:pt idx="4">
                  <c:v>28.502085000000001</c:v>
                </c:pt>
                <c:pt idx="5">
                  <c:v>29.951239000000001</c:v>
                </c:pt>
                <c:pt idx="6">
                  <c:v>41.517871</c:v>
                </c:pt>
                <c:pt idx="7">
                  <c:v>35.113205999999998</c:v>
                </c:pt>
                <c:pt idx="8">
                  <c:v>36.320262999999997</c:v>
                </c:pt>
                <c:pt idx="9">
                  <c:v>45.765076999999998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4-407C-8569-A6A26EFE0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44304"/>
        <c:axId val="-272145392"/>
      </c:lineChart>
      <c:catAx>
        <c:axId val="-2721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45392"/>
        <c:crosses val="autoZero"/>
        <c:auto val="1"/>
        <c:lblAlgn val="ctr"/>
        <c:lblOffset val="100"/>
        <c:noMultiLvlLbl val="0"/>
      </c:catAx>
      <c:valAx>
        <c:axId val="-27214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44304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475454684935"/>
          <c:y val="0.10460494805013279"/>
          <c:w val="0.80394163523063611"/>
          <c:h val="0.53321306434328841"/>
        </c:manualLayout>
      </c:layout>
      <c:lineChart>
        <c:grouping val="standard"/>
        <c:varyColors val="0"/>
        <c:ser>
          <c:idx val="1"/>
          <c:order val="0"/>
          <c:tx>
            <c:strRef>
              <c:f>'A-14'!$C$7</c:f>
              <c:strCache>
                <c:ptCount val="1"/>
                <c:pt idx="0">
                  <c:v>VHP sugar</c:v>
                </c:pt>
              </c:strCache>
            </c:strRef>
          </c:tx>
          <c:spPr>
            <a:ln w="15875">
              <a:solidFill>
                <a:srgbClr val="D99694"/>
              </a:solidFill>
            </a:ln>
          </c:spPr>
          <c:marker>
            <c:symbol val="none"/>
          </c:marker>
          <c:cat>
            <c:numRef>
              <c:f>'A-14'!$A$9:$A$128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'A-14'!$C$9:$C$128</c:f>
              <c:numCache>
                <c:formatCode>#,##0.00</c:formatCode>
                <c:ptCount val="120"/>
                <c:pt idx="0">
                  <c:v>15.42</c:v>
                </c:pt>
                <c:pt idx="1">
                  <c:v>16.28</c:v>
                </c:pt>
                <c:pt idx="2">
                  <c:v>17.579999999999998</c:v>
                </c:pt>
                <c:pt idx="3">
                  <c:v>17.010000000000002</c:v>
                </c:pt>
                <c:pt idx="4">
                  <c:v>17.5</c:v>
                </c:pt>
                <c:pt idx="5">
                  <c:v>17.22</c:v>
                </c:pt>
                <c:pt idx="6">
                  <c:v>17.18</c:v>
                </c:pt>
                <c:pt idx="7">
                  <c:v>15.89</c:v>
                </c:pt>
                <c:pt idx="8">
                  <c:v>14.6</c:v>
                </c:pt>
                <c:pt idx="9">
                  <c:v>16.48</c:v>
                </c:pt>
                <c:pt idx="10">
                  <c:v>15.89</c:v>
                </c:pt>
                <c:pt idx="11">
                  <c:v>14.992272727272727</c:v>
                </c:pt>
                <c:pt idx="12">
                  <c:v>15.06</c:v>
                </c:pt>
                <c:pt idx="13">
                  <c:v>14.52</c:v>
                </c:pt>
                <c:pt idx="14">
                  <c:v>12.84</c:v>
                </c:pt>
                <c:pt idx="15">
                  <c:v>12.93</c:v>
                </c:pt>
                <c:pt idx="16">
                  <c:v>12.7</c:v>
                </c:pt>
                <c:pt idx="17">
                  <c:v>11.75</c:v>
                </c:pt>
                <c:pt idx="18">
                  <c:v>11.88</c:v>
                </c:pt>
                <c:pt idx="19">
                  <c:v>10.67</c:v>
                </c:pt>
                <c:pt idx="20">
                  <c:v>11.32</c:v>
                </c:pt>
                <c:pt idx="21">
                  <c:v>14.14</c:v>
                </c:pt>
                <c:pt idx="22">
                  <c:v>14.89</c:v>
                </c:pt>
                <c:pt idx="23">
                  <c:v>15</c:v>
                </c:pt>
                <c:pt idx="24">
                  <c:v>14.29</c:v>
                </c:pt>
                <c:pt idx="25">
                  <c:v>13.31</c:v>
                </c:pt>
                <c:pt idx="26">
                  <c:v>15.43</c:v>
                </c:pt>
                <c:pt idx="27">
                  <c:v>15</c:v>
                </c:pt>
                <c:pt idx="28">
                  <c:v>16.68</c:v>
                </c:pt>
                <c:pt idx="29">
                  <c:v>19.34</c:v>
                </c:pt>
                <c:pt idx="30">
                  <c:v>19.690000000000001</c:v>
                </c:pt>
                <c:pt idx="31">
                  <c:v>20.010000000000002</c:v>
                </c:pt>
                <c:pt idx="32">
                  <c:v>21.3</c:v>
                </c:pt>
                <c:pt idx="33">
                  <c:v>22.92</c:v>
                </c:pt>
                <c:pt idx="34">
                  <c:v>20.81</c:v>
                </c:pt>
                <c:pt idx="35">
                  <c:v>18.829999999999998</c:v>
                </c:pt>
                <c:pt idx="36">
                  <c:v>20.54</c:v>
                </c:pt>
                <c:pt idx="37">
                  <c:v>20.399999999999999</c:v>
                </c:pt>
                <c:pt idx="38">
                  <c:v>18.059999999999999</c:v>
                </c:pt>
                <c:pt idx="39">
                  <c:v>16.32</c:v>
                </c:pt>
                <c:pt idx="40">
                  <c:v>15.66</c:v>
                </c:pt>
                <c:pt idx="41">
                  <c:v>13.53</c:v>
                </c:pt>
                <c:pt idx="42">
                  <c:v>14.11</c:v>
                </c:pt>
                <c:pt idx="43">
                  <c:v>13.8</c:v>
                </c:pt>
                <c:pt idx="44">
                  <c:v>13.92</c:v>
                </c:pt>
                <c:pt idx="45">
                  <c:v>14.23</c:v>
                </c:pt>
                <c:pt idx="46">
                  <c:v>14.66</c:v>
                </c:pt>
                <c:pt idx="47">
                  <c:v>14.43</c:v>
                </c:pt>
                <c:pt idx="48">
                  <c:v>13.99</c:v>
                </c:pt>
                <c:pt idx="49">
                  <c:v>13.56</c:v>
                </c:pt>
                <c:pt idx="50">
                  <c:v>12.83</c:v>
                </c:pt>
                <c:pt idx="51">
                  <c:v>11.82</c:v>
                </c:pt>
                <c:pt idx="52">
                  <c:v>11.85</c:v>
                </c:pt>
                <c:pt idx="53">
                  <c:v>12.06</c:v>
                </c:pt>
                <c:pt idx="54">
                  <c:v>11.17</c:v>
                </c:pt>
                <c:pt idx="55">
                  <c:v>10.46</c:v>
                </c:pt>
                <c:pt idx="56">
                  <c:v>10.78</c:v>
                </c:pt>
                <c:pt idx="57">
                  <c:v>13.18</c:v>
                </c:pt>
                <c:pt idx="58">
                  <c:v>12.78</c:v>
                </c:pt>
                <c:pt idx="59">
                  <c:v>12.55</c:v>
                </c:pt>
                <c:pt idx="60">
                  <c:v>12.7</c:v>
                </c:pt>
                <c:pt idx="61">
                  <c:v>12.94</c:v>
                </c:pt>
                <c:pt idx="62">
                  <c:v>12.47</c:v>
                </c:pt>
                <c:pt idx="63">
                  <c:v>12.55</c:v>
                </c:pt>
                <c:pt idx="64">
                  <c:v>11.82</c:v>
                </c:pt>
                <c:pt idx="65">
                  <c:v>12.44</c:v>
                </c:pt>
                <c:pt idx="66">
                  <c:v>12.15</c:v>
                </c:pt>
                <c:pt idx="67">
                  <c:v>11.56</c:v>
                </c:pt>
                <c:pt idx="68">
                  <c:v>11.16</c:v>
                </c:pt>
                <c:pt idx="69">
                  <c:v>12.46</c:v>
                </c:pt>
                <c:pt idx="70">
                  <c:v>12.69</c:v>
                </c:pt>
                <c:pt idx="71">
                  <c:v>13.34</c:v>
                </c:pt>
                <c:pt idx="72">
                  <c:v>14.18</c:v>
                </c:pt>
                <c:pt idx="73">
                  <c:v>15.07</c:v>
                </c:pt>
                <c:pt idx="74">
                  <c:v>11.81</c:v>
                </c:pt>
                <c:pt idx="75">
                  <c:v>10.07</c:v>
                </c:pt>
                <c:pt idx="76">
                  <c:v>10.65</c:v>
                </c:pt>
                <c:pt idx="77">
                  <c:v>11.83</c:v>
                </c:pt>
                <c:pt idx="78">
                  <c:v>11.92</c:v>
                </c:pt>
                <c:pt idx="79">
                  <c:v>12.814285714285718</c:v>
                </c:pt>
                <c:pt idx="80">
                  <c:v>12.42</c:v>
                </c:pt>
                <c:pt idx="81">
                  <c:v>14.29</c:v>
                </c:pt>
                <c:pt idx="82">
                  <c:v>14.93</c:v>
                </c:pt>
                <c:pt idx="83">
                  <c:v>14.67</c:v>
                </c:pt>
                <c:pt idx="84" formatCode="General">
                  <c:v>15.94</c:v>
                </c:pt>
                <c:pt idx="85" formatCode="General">
                  <c:v>16.97</c:v>
                </c:pt>
                <c:pt idx="86" formatCode="General">
                  <c:v>15.81</c:v>
                </c:pt>
                <c:pt idx="87" formatCode="General">
                  <c:v>16.170000000000002</c:v>
                </c:pt>
                <c:pt idx="88" formatCode="General">
                  <c:v>17.2</c:v>
                </c:pt>
                <c:pt idx="89" formatCode="General">
                  <c:v>17.21</c:v>
                </c:pt>
                <c:pt idx="90" formatCode="General">
                  <c:v>17.73</c:v>
                </c:pt>
                <c:pt idx="91" formatCode="General">
                  <c:v>19.38</c:v>
                </c:pt>
                <c:pt idx="92" formatCode="General">
                  <c:v>19.28</c:v>
                </c:pt>
                <c:pt idx="93" formatCode="General">
                  <c:v>19.62</c:v>
                </c:pt>
                <c:pt idx="94" formatCode="General">
                  <c:v>19.75</c:v>
                </c:pt>
                <c:pt idx="95" formatCode="General">
                  <c:v>19.170000000000002</c:v>
                </c:pt>
                <c:pt idx="96" formatCode="0.00">
                  <c:v>18.461000000000002</c:v>
                </c:pt>
                <c:pt idx="97" formatCode="0.00">
                  <c:v>18.20315789473684</c:v>
                </c:pt>
                <c:pt idx="98" formatCode="0.00">
                  <c:v>19.107826086956518</c:v>
                </c:pt>
                <c:pt idx="99" formatCode="0.00">
                  <c:v>19.68</c:v>
                </c:pt>
                <c:pt idx="100" formatCode="0.00">
                  <c:v>19.265238095238097</c:v>
                </c:pt>
                <c:pt idx="101" formatCode="0.00">
                  <c:v>18.803333333333335</c:v>
                </c:pt>
                <c:pt idx="102" formatCode="0.00">
                  <c:v>18.3535</c:v>
                </c:pt>
                <c:pt idx="103" formatCode="0.00">
                  <c:v>18.062608695652173</c:v>
                </c:pt>
                <c:pt idx="104" formatCode="0.00">
                  <c:v>18.187619047619052</c:v>
                </c:pt>
                <c:pt idx="105" formatCode="0.00">
                  <c:v>18.300952380952385</c:v>
                </c:pt>
                <c:pt idx="106" formatCode="0.00">
                  <c:v>19.399999999999999</c:v>
                </c:pt>
                <c:pt idx="107" formatCode="0.00">
                  <c:v>20.021428571428572</c:v>
                </c:pt>
                <c:pt idx="108" formatCode="0.00">
                  <c:v>19.948999999999998</c:v>
                </c:pt>
                <c:pt idx="109" formatCode="0.00">
                  <c:v>21.403157894736839</c:v>
                </c:pt>
                <c:pt idx="110" formatCode="0.00">
                  <c:v>20.961739130434783</c:v>
                </c:pt>
                <c:pt idx="111" formatCode="0.00">
                  <c:v>24.63315789473684</c:v>
                </c:pt>
                <c:pt idx="112" formatCode="0.00">
                  <c:v>25.745909090909095</c:v>
                </c:pt>
                <c:pt idx="113" formatCode="0.00">
                  <c:v>24.682857142857138</c:v>
                </c:pt>
                <c:pt idx="114" formatCode="0.00">
                  <c:v>24.0425</c:v>
                </c:pt>
                <c:pt idx="115" formatCode="0.00">
                  <c:v>24.193043478260861</c:v>
                </c:pt>
                <c:pt idx="116" formatCode="0.00">
                  <c:v>26.601500000000005</c:v>
                </c:pt>
                <c:pt idx="117" formatCode="0.00">
                  <c:v>26.90363636363637</c:v>
                </c:pt>
                <c:pt idx="118" formatCode="0.00">
                  <c:v>27.313809523809521</c:v>
                </c:pt>
                <c:pt idx="119" formatCode="0.00">
                  <c:v>22.222000000000001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2-44E6-B976-6E662F4433DC}"/>
            </c:ext>
          </c:extLst>
        </c:ser>
        <c:ser>
          <c:idx val="0"/>
          <c:order val="1"/>
          <c:tx>
            <c:strRef>
              <c:f>'A-14'!$D$7</c:f>
              <c:strCache>
                <c:ptCount val="1"/>
                <c:pt idx="0">
                  <c:v>Crystal sugar</c:v>
                </c:pt>
              </c:strCache>
            </c:strRef>
          </c:tx>
          <c:spPr>
            <a:ln w="15875">
              <a:solidFill>
                <a:srgbClr val="87AAD2"/>
              </a:solidFill>
            </a:ln>
          </c:spPr>
          <c:marker>
            <c:symbol val="none"/>
          </c:marker>
          <c:cat>
            <c:numRef>
              <c:f>'A-14'!$A$9:$A$128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'A-14'!$D$9:$D$128</c:f>
              <c:numCache>
                <c:formatCode>#,##0.00</c:formatCode>
                <c:ptCount val="120"/>
                <c:pt idx="0">
                  <c:v>19.04</c:v>
                </c:pt>
                <c:pt idx="1">
                  <c:v>20.55951192960174</c:v>
                </c:pt>
                <c:pt idx="2">
                  <c:v>21.17</c:v>
                </c:pt>
                <c:pt idx="3">
                  <c:v>21.39</c:v>
                </c:pt>
                <c:pt idx="4">
                  <c:v>21.55</c:v>
                </c:pt>
                <c:pt idx="5">
                  <c:v>21.44</c:v>
                </c:pt>
                <c:pt idx="6">
                  <c:v>20.66</c:v>
                </c:pt>
                <c:pt idx="7">
                  <c:v>19.5</c:v>
                </c:pt>
                <c:pt idx="8">
                  <c:v>19.2</c:v>
                </c:pt>
                <c:pt idx="9">
                  <c:v>19.32</c:v>
                </c:pt>
                <c:pt idx="10">
                  <c:v>18.910006350358341</c:v>
                </c:pt>
                <c:pt idx="11">
                  <c:v>17.814404592051332</c:v>
                </c:pt>
                <c:pt idx="12">
                  <c:v>17.850000000000001</c:v>
                </c:pt>
                <c:pt idx="13">
                  <c:v>17.440000000000001</c:v>
                </c:pt>
                <c:pt idx="14">
                  <c:v>16.63</c:v>
                </c:pt>
                <c:pt idx="15">
                  <c:v>16.600000000000001</c:v>
                </c:pt>
                <c:pt idx="16">
                  <c:v>16.57</c:v>
                </c:pt>
                <c:pt idx="17">
                  <c:v>16</c:v>
                </c:pt>
                <c:pt idx="18">
                  <c:v>16.23</c:v>
                </c:pt>
                <c:pt idx="19">
                  <c:v>15.57</c:v>
                </c:pt>
                <c:pt idx="20">
                  <c:v>15.93</c:v>
                </c:pt>
                <c:pt idx="21">
                  <c:v>17.59</c:v>
                </c:pt>
                <c:pt idx="22">
                  <c:v>18.25</c:v>
                </c:pt>
                <c:pt idx="23">
                  <c:v>18.62</c:v>
                </c:pt>
                <c:pt idx="24">
                  <c:v>19.05</c:v>
                </c:pt>
                <c:pt idx="25">
                  <c:v>17.54</c:v>
                </c:pt>
                <c:pt idx="26">
                  <c:v>19.940000000000001</c:v>
                </c:pt>
                <c:pt idx="27">
                  <c:v>19.96</c:v>
                </c:pt>
                <c:pt idx="28">
                  <c:v>21.55</c:v>
                </c:pt>
                <c:pt idx="29">
                  <c:v>23.96</c:v>
                </c:pt>
                <c:pt idx="30">
                  <c:v>24.56</c:v>
                </c:pt>
                <c:pt idx="31">
                  <c:v>24.34</c:v>
                </c:pt>
                <c:pt idx="32">
                  <c:v>25.92</c:v>
                </c:pt>
                <c:pt idx="33">
                  <c:v>26.99</c:v>
                </c:pt>
                <c:pt idx="34">
                  <c:v>24.93</c:v>
                </c:pt>
                <c:pt idx="35">
                  <c:v>22.87</c:v>
                </c:pt>
                <c:pt idx="36">
                  <c:v>24.41</c:v>
                </c:pt>
                <c:pt idx="37">
                  <c:v>24.87</c:v>
                </c:pt>
                <c:pt idx="38">
                  <c:v>23.05</c:v>
                </c:pt>
                <c:pt idx="39">
                  <c:v>21.18</c:v>
                </c:pt>
                <c:pt idx="40">
                  <c:v>20.170000000000002</c:v>
                </c:pt>
                <c:pt idx="41">
                  <c:v>18.329999999999998</c:v>
                </c:pt>
                <c:pt idx="42">
                  <c:v>17.739999999999998</c:v>
                </c:pt>
                <c:pt idx="43">
                  <c:v>17.149999999999999</c:v>
                </c:pt>
                <c:pt idx="44">
                  <c:v>16.82</c:v>
                </c:pt>
                <c:pt idx="45">
                  <c:v>16.95</c:v>
                </c:pt>
                <c:pt idx="46">
                  <c:v>17.64</c:v>
                </c:pt>
                <c:pt idx="47">
                  <c:v>17.11</c:v>
                </c:pt>
                <c:pt idx="48">
                  <c:v>16.82</c:v>
                </c:pt>
                <c:pt idx="49">
                  <c:v>16.32</c:v>
                </c:pt>
                <c:pt idx="50">
                  <c:v>15.94</c:v>
                </c:pt>
                <c:pt idx="51">
                  <c:v>15.24</c:v>
                </c:pt>
                <c:pt idx="52">
                  <c:v>15.13</c:v>
                </c:pt>
                <c:pt idx="53">
                  <c:v>15.67</c:v>
                </c:pt>
                <c:pt idx="54">
                  <c:v>14.817159163072255</c:v>
                </c:pt>
                <c:pt idx="55">
                  <c:v>14.29</c:v>
                </c:pt>
                <c:pt idx="56">
                  <c:v>14.94</c:v>
                </c:pt>
                <c:pt idx="57">
                  <c:v>16.420000000000002</c:v>
                </c:pt>
                <c:pt idx="58">
                  <c:v>15.68</c:v>
                </c:pt>
                <c:pt idx="59">
                  <c:v>15.47</c:v>
                </c:pt>
                <c:pt idx="60">
                  <c:v>15.62</c:v>
                </c:pt>
                <c:pt idx="61">
                  <c:v>15.89</c:v>
                </c:pt>
                <c:pt idx="62">
                  <c:v>15.3</c:v>
                </c:pt>
                <c:pt idx="63">
                  <c:v>15.31</c:v>
                </c:pt>
                <c:pt idx="64">
                  <c:v>14.78</c:v>
                </c:pt>
                <c:pt idx="65">
                  <c:v>15.04</c:v>
                </c:pt>
                <c:pt idx="66">
                  <c:v>14.6</c:v>
                </c:pt>
                <c:pt idx="67">
                  <c:v>14.18</c:v>
                </c:pt>
                <c:pt idx="68">
                  <c:v>14.56</c:v>
                </c:pt>
                <c:pt idx="69">
                  <c:v>15.43</c:v>
                </c:pt>
                <c:pt idx="70">
                  <c:v>15.38</c:v>
                </c:pt>
                <c:pt idx="71">
                  <c:v>16.04</c:v>
                </c:pt>
                <c:pt idx="72">
                  <c:v>17.62</c:v>
                </c:pt>
                <c:pt idx="73">
                  <c:v>18.75</c:v>
                </c:pt>
                <c:pt idx="74">
                  <c:v>16.149999999999999</c:v>
                </c:pt>
                <c:pt idx="75">
                  <c:v>14.79</c:v>
                </c:pt>
                <c:pt idx="76">
                  <c:v>16.190000000000001</c:v>
                </c:pt>
                <c:pt idx="77">
                  <c:v>16.97</c:v>
                </c:pt>
                <c:pt idx="78">
                  <c:v>16.09</c:v>
                </c:pt>
                <c:pt idx="79">
                  <c:v>16.846593486346727</c:v>
                </c:pt>
                <c:pt idx="80">
                  <c:v>16.48</c:v>
                </c:pt>
                <c:pt idx="81">
                  <c:v>17.63</c:v>
                </c:pt>
                <c:pt idx="82">
                  <c:v>18.399999999999999</c:v>
                </c:pt>
                <c:pt idx="83">
                  <c:v>18.27</c:v>
                </c:pt>
                <c:pt idx="84" formatCode="General">
                  <c:v>20.239999999999998</c:v>
                </c:pt>
                <c:pt idx="85" formatCode="General">
                  <c:v>20.87</c:v>
                </c:pt>
                <c:pt idx="86" formatCode="General">
                  <c:v>20.48</c:v>
                </c:pt>
                <c:pt idx="87" formatCode="General">
                  <c:v>20.27</c:v>
                </c:pt>
                <c:pt idx="88" formatCode="General">
                  <c:v>20.76</c:v>
                </c:pt>
                <c:pt idx="89" formatCode="General">
                  <c:v>20.12</c:v>
                </c:pt>
                <c:pt idx="90" formatCode="0.00">
                  <c:v>20.7</c:v>
                </c:pt>
                <c:pt idx="91" formatCode="General">
                  <c:v>21.59</c:v>
                </c:pt>
                <c:pt idx="92" formatCode="General">
                  <c:v>22.89</c:v>
                </c:pt>
                <c:pt idx="93" formatCode="General">
                  <c:v>23.15</c:v>
                </c:pt>
                <c:pt idx="94" formatCode="General">
                  <c:v>23.05</c:v>
                </c:pt>
                <c:pt idx="95" formatCode="General">
                  <c:v>22.67</c:v>
                </c:pt>
                <c:pt idx="96" formatCode="0.00">
                  <c:v>22.601832531978594</c:v>
                </c:pt>
                <c:pt idx="97" formatCode="0.00">
                  <c:v>22.126462850403701</c:v>
                </c:pt>
                <c:pt idx="98" formatCode="0.00">
                  <c:v>24.261129890466183</c:v>
                </c:pt>
                <c:pt idx="99" formatCode="0.00">
                  <c:v>24.33</c:v>
                </c:pt>
                <c:pt idx="100" formatCode="0.00">
                  <c:v>24.669846165809151</c:v>
                </c:pt>
                <c:pt idx="101" formatCode="0.00">
                  <c:v>25.480359248843332</c:v>
                </c:pt>
                <c:pt idx="102" formatCode="0.00">
                  <c:v>24.234393022381788</c:v>
                </c:pt>
                <c:pt idx="103" formatCode="0.00">
                  <c:v>24.776706555714082</c:v>
                </c:pt>
                <c:pt idx="104" formatCode="0.00">
                  <c:v>24.204585217920968</c:v>
                </c:pt>
                <c:pt idx="105" formatCode="0.00">
                  <c:v>24.438727681946411</c:v>
                </c:pt>
                <c:pt idx="106" formatCode="0.00">
                  <c:v>24</c:v>
                </c:pt>
                <c:pt idx="107" formatCode="0.00">
                  <c:v>24.911548580241316</c:v>
                </c:pt>
                <c:pt idx="108" formatCode="0.00">
                  <c:v>24.909172595827773</c:v>
                </c:pt>
                <c:pt idx="109" formatCode="0.00">
                  <c:v>25.620067132359608</c:v>
                </c:pt>
                <c:pt idx="110" formatCode="0.00">
                  <c:v>26.934985741276147</c:v>
                </c:pt>
                <c:pt idx="111" formatCode="0.00">
                  <c:v>30.652826917455428</c:v>
                </c:pt>
                <c:pt idx="112" formatCode="0.00">
                  <c:v>32.081329946475549</c:v>
                </c:pt>
                <c:pt idx="113" formatCode="0.00">
                  <c:v>30.487905453885677</c:v>
                </c:pt>
                <c:pt idx="114" formatCode="0.00">
                  <c:v>30.474160089509805</c:v>
                </c:pt>
                <c:pt idx="115" formatCode="0.00">
                  <c:v>31.585404072476553</c:v>
                </c:pt>
                <c:pt idx="116" formatCode="0.00">
                  <c:v>32.780808957893235</c:v>
                </c:pt>
                <c:pt idx="117" formatCode="0.00">
                  <c:v>32.816507632800835</c:v>
                </c:pt>
                <c:pt idx="118" formatCode="0.00">
                  <c:v>33.569066332379414</c:v>
                </c:pt>
                <c:pt idx="119" formatCode="0.00">
                  <c:v>28.715078997502836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2-44E6-B976-6E662F4433DC}"/>
            </c:ext>
          </c:extLst>
        </c:ser>
        <c:ser>
          <c:idx val="2"/>
          <c:order val="2"/>
          <c:tx>
            <c:strRef>
              <c:f>'A-14'!$E$7</c:f>
              <c:strCache>
                <c:ptCount val="1"/>
                <c:pt idx="0">
                  <c:v>Average VHP sugar</c:v>
                </c:pt>
              </c:strCache>
            </c:strRef>
          </c:tx>
          <c:spPr>
            <a:ln w="22225">
              <a:solidFill>
                <a:srgbClr val="D99694"/>
              </a:solidFill>
              <a:prstDash val="sysDot"/>
            </a:ln>
          </c:spPr>
          <c:marker>
            <c:symbol val="none"/>
          </c:marker>
          <c:dLbls>
            <c:dLbl>
              <c:idx val="99"/>
              <c:layout>
                <c:manualLayout>
                  <c:x val="-1.8263234688497703E-2"/>
                  <c:y val="9.940828402366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DA-4E93-907D-1C5F0DA148FE}"/>
                </c:ext>
              </c:extLst>
            </c:dLbl>
            <c:dLbl>
              <c:idx val="113"/>
              <c:layout>
                <c:manualLayout>
                  <c:x val="-1.3697426016373278E-2"/>
                  <c:y val="9.4674556213017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DA-4E93-907D-1C5F0DA14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D99694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'A-14'!$A$9:$A$128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'A-14'!$E$9:$E$128</c:f>
              <c:numCache>
                <c:formatCode>#,##0.00</c:formatCode>
                <c:ptCount val="120"/>
                <c:pt idx="96" formatCode="0.00">
                  <c:v>18.82055534215975</c:v>
                </c:pt>
                <c:pt idx="97" formatCode="0.00">
                  <c:v>18.82055534215975</c:v>
                </c:pt>
                <c:pt idx="98" formatCode="0.00">
                  <c:v>18.82055534215975</c:v>
                </c:pt>
                <c:pt idx="99" formatCode="0.00">
                  <c:v>18.82055534215975</c:v>
                </c:pt>
                <c:pt idx="100" formatCode="0.00">
                  <c:v>18.82055534215975</c:v>
                </c:pt>
                <c:pt idx="101" formatCode="0.00">
                  <c:v>18.82055534215975</c:v>
                </c:pt>
                <c:pt idx="102" formatCode="0.00">
                  <c:v>18.82055534215975</c:v>
                </c:pt>
                <c:pt idx="103" formatCode="0.00">
                  <c:v>18.82055534215975</c:v>
                </c:pt>
                <c:pt idx="104" formatCode="0.00">
                  <c:v>18.82055534215975</c:v>
                </c:pt>
                <c:pt idx="105" formatCode="0.00">
                  <c:v>18.82055534215975</c:v>
                </c:pt>
                <c:pt idx="106" formatCode="0.00">
                  <c:v>18.82055534215975</c:v>
                </c:pt>
                <c:pt idx="107" formatCode="0.00">
                  <c:v>18.82055534215975</c:v>
                </c:pt>
                <c:pt idx="109" formatCode="0.00">
                  <c:v>24.054359209948455</c:v>
                </c:pt>
                <c:pt idx="110" formatCode="0.00">
                  <c:v>24.054359209948455</c:v>
                </c:pt>
                <c:pt idx="111" formatCode="0.00">
                  <c:v>24.054359209948455</c:v>
                </c:pt>
                <c:pt idx="112" formatCode="0.00">
                  <c:v>24.054359209948455</c:v>
                </c:pt>
                <c:pt idx="113" formatCode="0.00">
                  <c:v>24.054359209948455</c:v>
                </c:pt>
                <c:pt idx="114" formatCode="0.00">
                  <c:v>24.054359209948455</c:v>
                </c:pt>
                <c:pt idx="115" formatCode="0.00">
                  <c:v>24.054359209948455</c:v>
                </c:pt>
                <c:pt idx="116" formatCode="0.00">
                  <c:v>24.054359209948455</c:v>
                </c:pt>
                <c:pt idx="117" formatCode="0.00">
                  <c:v>24.054359209948455</c:v>
                </c:pt>
                <c:pt idx="118" formatCode="0.00">
                  <c:v>24.054359209948455</c:v>
                </c:pt>
                <c:pt idx="119" formatCode="0.00">
                  <c:v>24.054359209948455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4-40AF-B491-FA0860098523}"/>
            </c:ext>
          </c:extLst>
        </c:ser>
        <c:ser>
          <c:idx val="3"/>
          <c:order val="3"/>
          <c:tx>
            <c:strRef>
              <c:f>'A-14'!$F$7</c:f>
              <c:strCache>
                <c:ptCount val="1"/>
                <c:pt idx="0">
                  <c:v>Average crystal sugar</c:v>
                </c:pt>
              </c:strCache>
            </c:strRef>
          </c:tx>
          <c:spPr>
            <a:ln w="22225" cmpd="sng">
              <a:solidFill>
                <a:srgbClr val="87AAD2"/>
              </a:solidFill>
              <a:prstDash val="sysDot"/>
            </a:ln>
          </c:spPr>
          <c:marker>
            <c:symbol val="none"/>
          </c:marker>
          <c:dLbls>
            <c:dLbl>
              <c:idx val="96"/>
              <c:layout>
                <c:manualLayout>
                  <c:x val="-7.7618747426115242E-2"/>
                  <c:y val="-0.10414201183431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DA-4E93-907D-1C5F0DA148FE}"/>
                </c:ext>
              </c:extLst>
            </c:dLbl>
            <c:dLbl>
              <c:idx val="109"/>
              <c:layout>
                <c:manualLayout>
                  <c:x val="-7.533584309005302E-2"/>
                  <c:y val="-9.4674556213017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DA-4E93-907D-1C5F0DA14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7F94AB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'A-14'!$A$9:$A$128</c:f>
              <c:numCache>
                <c:formatCode>[$-409]mmm\-yy;@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'A-14'!$F$9:$F$128</c:f>
              <c:numCache>
                <c:formatCode>#,##0.00</c:formatCode>
                <c:ptCount val="120"/>
                <c:pt idx="96" formatCode="0.00">
                  <c:v>24.169632645475456</c:v>
                </c:pt>
                <c:pt idx="97" formatCode="0.00">
                  <c:v>24.169632645475456</c:v>
                </c:pt>
                <c:pt idx="98" formatCode="0.00">
                  <c:v>24.169632645475456</c:v>
                </c:pt>
                <c:pt idx="99" formatCode="0.00">
                  <c:v>24.169632645475456</c:v>
                </c:pt>
                <c:pt idx="100" formatCode="0.00">
                  <c:v>24.169632645475456</c:v>
                </c:pt>
                <c:pt idx="101" formatCode="0.00">
                  <c:v>24.169632645475456</c:v>
                </c:pt>
                <c:pt idx="102" formatCode="0.00">
                  <c:v>24.169632645475456</c:v>
                </c:pt>
                <c:pt idx="103" formatCode="0.00">
                  <c:v>24.169632645475456</c:v>
                </c:pt>
                <c:pt idx="104" formatCode="0.00">
                  <c:v>24.169632645475456</c:v>
                </c:pt>
                <c:pt idx="105" formatCode="0.00">
                  <c:v>24.169632645475456</c:v>
                </c:pt>
                <c:pt idx="106" formatCode="0.00">
                  <c:v>24.169632645475456</c:v>
                </c:pt>
                <c:pt idx="107" formatCode="0.00">
                  <c:v>24.169632645475456</c:v>
                </c:pt>
                <c:pt idx="109" formatCode="0.00">
                  <c:v>30.052276155820238</c:v>
                </c:pt>
                <c:pt idx="110" formatCode="0.00">
                  <c:v>30.052276155820238</c:v>
                </c:pt>
                <c:pt idx="111" formatCode="0.00">
                  <c:v>30.052276155820238</c:v>
                </c:pt>
                <c:pt idx="112" formatCode="0.00">
                  <c:v>30.052276155820238</c:v>
                </c:pt>
                <c:pt idx="113" formatCode="0.00">
                  <c:v>30.052276155820238</c:v>
                </c:pt>
                <c:pt idx="114" formatCode="0.00">
                  <c:v>30.052276155820238</c:v>
                </c:pt>
                <c:pt idx="115" formatCode="0.00">
                  <c:v>30.052276155820238</c:v>
                </c:pt>
                <c:pt idx="116" formatCode="0.00">
                  <c:v>30.052276155820238</c:v>
                </c:pt>
                <c:pt idx="117" formatCode="0.00">
                  <c:v>30.052276155820238</c:v>
                </c:pt>
                <c:pt idx="118" formatCode="0.00">
                  <c:v>30.052276155820238</c:v>
                </c:pt>
                <c:pt idx="119" formatCode="0.00">
                  <c:v>30.052276155820238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4-40AF-B491-FA086009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72132880"/>
        <c:axId val="-272134512"/>
      </c:lineChart>
      <c:dateAx>
        <c:axId val="-27213288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-272134512"/>
        <c:crosses val="autoZero"/>
        <c:auto val="1"/>
        <c:lblOffset val="100"/>
        <c:baseTimeUnit val="months"/>
        <c:majorUnit val="6"/>
        <c:majorTimeUnit val="months"/>
        <c:minorUnit val="1"/>
      </c:dateAx>
      <c:valAx>
        <c:axId val="-2721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Cents/lb</a:t>
                </a:r>
              </a:p>
            </c:rich>
          </c:tx>
          <c:layout>
            <c:manualLayout>
              <c:xMode val="edge"/>
              <c:yMode val="edge"/>
              <c:x val="1.3265451535441581E-2"/>
              <c:y val="0.3114186089399235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-27213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413813173095419"/>
          <c:y val="0.8276982714438802"/>
          <c:w val="0.73230692322597424"/>
          <c:h val="0.14389936169221448"/>
        </c:manualLayout>
      </c:layout>
      <c:overlay val="0"/>
      <c:txPr>
        <a:bodyPr/>
        <a:lstStyle/>
        <a:p>
          <a:pPr>
            <a:defRPr b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5509913670431"/>
          <c:y val="9.404557384872346E-2"/>
          <c:w val="0.75522072542137053"/>
          <c:h val="0.6777192982456140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'A-15'!$F$7</c:f>
              <c:strCache>
                <c:ptCount val="1"/>
                <c:pt idx="0">
                  <c:v>Sugar mix (%)</c:v>
                </c:pt>
              </c:strCache>
            </c:strRef>
          </c:tx>
          <c:spPr>
            <a:solidFill>
              <a:srgbClr val="F3B7BB"/>
            </a:solidFill>
            <a:ln>
              <a:noFill/>
            </a:ln>
            <a:effectLst/>
          </c:spPr>
          <c:invertIfNegative val="0"/>
          <c:cat>
            <c:numRef>
              <c:f>'A-15'!$A$9:$A$68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'A-15'!$F$9:$F$68</c:f>
              <c:numCache>
                <c:formatCode>0%</c:formatCode>
                <c:ptCount val="60"/>
                <c:pt idx="0">
                  <c:v>0.36263217042018397</c:v>
                </c:pt>
                <c:pt idx="1">
                  <c:v>0.3173349136054453</c:v>
                </c:pt>
                <c:pt idx="2">
                  <c:v>0.15616793618786673</c:v>
                </c:pt>
                <c:pt idx="3">
                  <c:v>0.27988585468359184</c:v>
                </c:pt>
                <c:pt idx="4">
                  <c:v>0.34746969513085108</c:v>
                </c:pt>
                <c:pt idx="5">
                  <c:v>0.35059480055500797</c:v>
                </c:pt>
                <c:pt idx="6">
                  <c:v>0.36483929261055215</c:v>
                </c:pt>
                <c:pt idx="7">
                  <c:v>0.35429955917699091</c:v>
                </c:pt>
                <c:pt idx="8">
                  <c:v>0.3444060667353559</c:v>
                </c:pt>
                <c:pt idx="9">
                  <c:v>0.34351832559013828</c:v>
                </c:pt>
                <c:pt idx="10">
                  <c:v>0.2911886126979914</c:v>
                </c:pt>
                <c:pt idx="11">
                  <c:v>0.3262061276486925</c:v>
                </c:pt>
                <c:pt idx="12">
                  <c:v>0.49378638332770541</c:v>
                </c:pt>
                <c:pt idx="13">
                  <c:v>0.29429425864512698</c:v>
                </c:pt>
                <c:pt idx="14">
                  <c:v>0.2145718463195784</c:v>
                </c:pt>
                <c:pt idx="15">
                  <c:v>0.41128061097756025</c:v>
                </c:pt>
                <c:pt idx="16">
                  <c:v>0.4574096957338098</c:v>
                </c:pt>
                <c:pt idx="17">
                  <c:v>0.45796669315703792</c:v>
                </c:pt>
                <c:pt idx="18">
                  <c:v>0.46330358863207088</c:v>
                </c:pt>
                <c:pt idx="19">
                  <c:v>0.45613324408261297</c:v>
                </c:pt>
                <c:pt idx="20">
                  <c:v>0.45185947266096371</c:v>
                </c:pt>
                <c:pt idx="21">
                  <c:v>0.43514918086626891</c:v>
                </c:pt>
                <c:pt idx="22">
                  <c:v>0.3932237750511155</c:v>
                </c:pt>
                <c:pt idx="23">
                  <c:v>0.37396505599995894</c:v>
                </c:pt>
                <c:pt idx="24">
                  <c:v>0.36058063460730044</c:v>
                </c:pt>
                <c:pt idx="25">
                  <c:v>0.37158167664667874</c:v>
                </c:pt>
                <c:pt idx="26">
                  <c:v>0.23357667616131017</c:v>
                </c:pt>
                <c:pt idx="27">
                  <c:v>0.39337425651697583</c:v>
                </c:pt>
                <c:pt idx="28">
                  <c:v>0.44457112510148733</c:v>
                </c:pt>
                <c:pt idx="29">
                  <c:v>0.44391130672815327</c:v>
                </c:pt>
                <c:pt idx="30">
                  <c:v>0.44751761451944067</c:v>
                </c:pt>
                <c:pt idx="31">
                  <c:v>0.4383520739073794</c:v>
                </c:pt>
                <c:pt idx="32">
                  <c:v>0.4280071319760444</c:v>
                </c:pt>
                <c:pt idx="33">
                  <c:v>0.37662156623967824</c:v>
                </c:pt>
                <c:pt idx="34">
                  <c:v>0.34183884693775113</c:v>
                </c:pt>
                <c:pt idx="35">
                  <c:v>0.35804918957936388</c:v>
                </c:pt>
                <c:pt idx="36">
                  <c:v>0.30217453025525731</c:v>
                </c:pt>
                <c:pt idx="37">
                  <c:v>0.32548007395074313</c:v>
                </c:pt>
                <c:pt idx="38">
                  <c:v>0.19556287155701554</c:v>
                </c:pt>
                <c:pt idx="39">
                  <c:v>0.31106961810768374</c:v>
                </c:pt>
                <c:pt idx="40">
                  <c:v>0.38807410151373245</c:v>
                </c:pt>
                <c:pt idx="41">
                  <c:v>0.42436308927142991</c:v>
                </c:pt>
                <c:pt idx="42">
                  <c:v>0.44941707791758512</c:v>
                </c:pt>
                <c:pt idx="43">
                  <c:v>0.44829655239128591</c:v>
                </c:pt>
                <c:pt idx="44">
                  <c:v>0.44044483176976074</c:v>
                </c:pt>
                <c:pt idx="45">
                  <c:v>0.45651767961623974</c:v>
                </c:pt>
                <c:pt idx="46">
                  <c:v>0.44207097381909405</c:v>
                </c:pt>
                <c:pt idx="47">
                  <c:v>0.34612451898833324</c:v>
                </c:pt>
                <c:pt idx="48">
                  <c:v>0.32604699043337548</c:v>
                </c:pt>
                <c:pt idx="49">
                  <c:v>0.30031745956258998</c:v>
                </c:pt>
                <c:pt idx="50">
                  <c:v>0.25653171506249384</c:v>
                </c:pt>
                <c:pt idx="51">
                  <c:v>0.3878636311824325</c:v>
                </c:pt>
                <c:pt idx="52">
                  <c:v>0.44599719614105465</c:v>
                </c:pt>
                <c:pt idx="53">
                  <c:v>0.43900968758216602</c:v>
                </c:pt>
                <c:pt idx="54">
                  <c:v>0.46343009943251345</c:v>
                </c:pt>
                <c:pt idx="55">
                  <c:v>0.47385399411986773</c:v>
                </c:pt>
                <c:pt idx="56">
                  <c:v>0.47520527489461628</c:v>
                </c:pt>
                <c:pt idx="57">
                  <c:v>0.45408076806404163</c:v>
                </c:pt>
                <c:pt idx="58">
                  <c:v>0.45513549115267476</c:v>
                </c:pt>
                <c:pt idx="59">
                  <c:v>0.36532239389084809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D-4838-92AF-2D4DB0B1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1917615"/>
        <c:axId val="1281919535"/>
      </c:barChart>
      <c:lineChart>
        <c:grouping val="standard"/>
        <c:varyColors val="0"/>
        <c:ser>
          <c:idx val="0"/>
          <c:order val="0"/>
          <c:tx>
            <c:strRef>
              <c:f>'A-15'!$C$7</c:f>
              <c:strCache>
                <c:ptCount val="1"/>
                <c:pt idx="0">
                  <c:v>VHP sugar (Contract no.11)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'A-15'!$A$9:$A$68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'A-15'!$C$9:$C$68</c:f>
              <c:numCache>
                <c:formatCode>0.0</c:formatCode>
                <c:ptCount val="60"/>
                <c:pt idx="0">
                  <c:v>12.7</c:v>
                </c:pt>
                <c:pt idx="1">
                  <c:v>12.94</c:v>
                </c:pt>
                <c:pt idx="2">
                  <c:v>12.47</c:v>
                </c:pt>
                <c:pt idx="3">
                  <c:v>12.55</c:v>
                </c:pt>
                <c:pt idx="4">
                  <c:v>11.82</c:v>
                </c:pt>
                <c:pt idx="5">
                  <c:v>12.44</c:v>
                </c:pt>
                <c:pt idx="6">
                  <c:v>12.15</c:v>
                </c:pt>
                <c:pt idx="7">
                  <c:v>11.56</c:v>
                </c:pt>
                <c:pt idx="8">
                  <c:v>11.16</c:v>
                </c:pt>
                <c:pt idx="9">
                  <c:v>12.46</c:v>
                </c:pt>
                <c:pt idx="10">
                  <c:v>12.69</c:v>
                </c:pt>
                <c:pt idx="11">
                  <c:v>13.34</c:v>
                </c:pt>
                <c:pt idx="12">
                  <c:v>14.18</c:v>
                </c:pt>
                <c:pt idx="13">
                  <c:v>15.07</c:v>
                </c:pt>
                <c:pt idx="14">
                  <c:v>11.81</c:v>
                </c:pt>
                <c:pt idx="15">
                  <c:v>10.07</c:v>
                </c:pt>
                <c:pt idx="16">
                  <c:v>10.65</c:v>
                </c:pt>
                <c:pt idx="17">
                  <c:v>11.83</c:v>
                </c:pt>
                <c:pt idx="18">
                  <c:v>11.92</c:v>
                </c:pt>
                <c:pt idx="19">
                  <c:v>12.814285714285718</c:v>
                </c:pt>
                <c:pt idx="20">
                  <c:v>12.42</c:v>
                </c:pt>
                <c:pt idx="21">
                  <c:v>14.29</c:v>
                </c:pt>
                <c:pt idx="22">
                  <c:v>14.93</c:v>
                </c:pt>
                <c:pt idx="23">
                  <c:v>14.67</c:v>
                </c:pt>
                <c:pt idx="24">
                  <c:v>15.94</c:v>
                </c:pt>
                <c:pt idx="25">
                  <c:v>16.97</c:v>
                </c:pt>
                <c:pt idx="26">
                  <c:v>15.81</c:v>
                </c:pt>
                <c:pt idx="27">
                  <c:v>16.170000000000002</c:v>
                </c:pt>
                <c:pt idx="28">
                  <c:v>17.2</c:v>
                </c:pt>
                <c:pt idx="29">
                  <c:v>17.21</c:v>
                </c:pt>
                <c:pt idx="30">
                  <c:v>17.73</c:v>
                </c:pt>
                <c:pt idx="31">
                  <c:v>19.38</c:v>
                </c:pt>
                <c:pt idx="32">
                  <c:v>19.28</c:v>
                </c:pt>
                <c:pt idx="33">
                  <c:v>19.62</c:v>
                </c:pt>
                <c:pt idx="34">
                  <c:v>19.75</c:v>
                </c:pt>
                <c:pt idx="35">
                  <c:v>19.170000000000002</c:v>
                </c:pt>
                <c:pt idx="36">
                  <c:v>18.461000000000002</c:v>
                </c:pt>
                <c:pt idx="37">
                  <c:v>18.20315789473684</c:v>
                </c:pt>
                <c:pt idx="38">
                  <c:v>19.107826086956518</c:v>
                </c:pt>
                <c:pt idx="39">
                  <c:v>19.68</c:v>
                </c:pt>
                <c:pt idx="40">
                  <c:v>19.265238095238097</c:v>
                </c:pt>
                <c:pt idx="41">
                  <c:v>18.803333333333335</c:v>
                </c:pt>
                <c:pt idx="42">
                  <c:v>18.3535</c:v>
                </c:pt>
                <c:pt idx="43">
                  <c:v>18.062608695652173</c:v>
                </c:pt>
                <c:pt idx="44">
                  <c:v>18.187619047619052</c:v>
                </c:pt>
                <c:pt idx="45">
                  <c:v>18.300952380952385</c:v>
                </c:pt>
                <c:pt idx="46">
                  <c:v>19.399999999999999</c:v>
                </c:pt>
                <c:pt idx="47">
                  <c:v>20.021428571428572</c:v>
                </c:pt>
                <c:pt idx="48">
                  <c:v>19.948999999999998</c:v>
                </c:pt>
                <c:pt idx="49">
                  <c:v>21.403157894736839</c:v>
                </c:pt>
                <c:pt idx="50">
                  <c:v>20.961739130434783</c:v>
                </c:pt>
                <c:pt idx="51">
                  <c:v>24.63315789473684</c:v>
                </c:pt>
                <c:pt idx="52">
                  <c:v>25.745909090909095</c:v>
                </c:pt>
                <c:pt idx="53">
                  <c:v>24.682857142857138</c:v>
                </c:pt>
                <c:pt idx="54">
                  <c:v>24.0425</c:v>
                </c:pt>
                <c:pt idx="55">
                  <c:v>24.193043478260861</c:v>
                </c:pt>
                <c:pt idx="56">
                  <c:v>26.601500000000005</c:v>
                </c:pt>
                <c:pt idx="57">
                  <c:v>26.90363636363637</c:v>
                </c:pt>
                <c:pt idx="58">
                  <c:v>27.313809523809521</c:v>
                </c:pt>
                <c:pt idx="59">
                  <c:v>22.222000000000001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D-4838-92AF-2D4DB0B19D5F}"/>
            </c:ext>
          </c:extLst>
        </c:ser>
        <c:ser>
          <c:idx val="1"/>
          <c:order val="1"/>
          <c:tx>
            <c:strRef>
              <c:f>'A-15'!$D$7</c:f>
              <c:strCache>
                <c:ptCount val="1"/>
                <c:pt idx="0">
                  <c:v>Hydrous ethanol</c:v>
                </c:pt>
              </c:strCache>
            </c:strRef>
          </c:tx>
          <c:spPr>
            <a:ln w="28575" cap="rnd">
              <a:solidFill>
                <a:srgbClr val="53CA18"/>
              </a:solidFill>
              <a:round/>
            </a:ln>
            <a:effectLst/>
          </c:spPr>
          <c:marker>
            <c:symbol val="none"/>
          </c:marker>
          <c:cat>
            <c:numRef>
              <c:f>'A-15'!$A$9:$A$68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'A-15'!$D$9:$D$68</c:f>
              <c:numCache>
                <c:formatCode>0.0</c:formatCode>
                <c:ptCount val="60"/>
                <c:pt idx="0">
                  <c:v>16.969811355945613</c:v>
                </c:pt>
                <c:pt idx="1">
                  <c:v>17.843606395475895</c:v>
                </c:pt>
                <c:pt idx="2">
                  <c:v>18.318065240469714</c:v>
                </c:pt>
                <c:pt idx="3">
                  <c:v>18.420864656885044</c:v>
                </c:pt>
                <c:pt idx="4">
                  <c:v>16.277892206996295</c:v>
                </c:pt>
                <c:pt idx="5">
                  <c:v>16.546752219159455</c:v>
                </c:pt>
                <c:pt idx="6">
                  <c:v>17.499623732855376</c:v>
                </c:pt>
                <c:pt idx="7">
                  <c:v>17.056795477527814</c:v>
                </c:pt>
                <c:pt idx="8">
                  <c:v>16.443952802744128</c:v>
                </c:pt>
                <c:pt idx="9">
                  <c:v>17.432408729814586</c:v>
                </c:pt>
                <c:pt idx="10">
                  <c:v>18.199450529221259</c:v>
                </c:pt>
                <c:pt idx="11">
                  <c:v>19.16418351404203</c:v>
                </c:pt>
                <c:pt idx="12">
                  <c:v>19.7572570702843</c:v>
                </c:pt>
                <c:pt idx="13">
                  <c:v>19.3223364623733</c:v>
                </c:pt>
                <c:pt idx="14">
                  <c:v>15.238036571718171</c:v>
                </c:pt>
                <c:pt idx="15">
                  <c:v>10.117834869493201</c:v>
                </c:pt>
                <c:pt idx="16">
                  <c:v>10.030850747911</c:v>
                </c:pt>
                <c:pt idx="17">
                  <c:v>12.458498504796045</c:v>
                </c:pt>
                <c:pt idx="18">
                  <c:v>12.256853495673671</c:v>
                </c:pt>
                <c:pt idx="19">
                  <c:v>12.529667331545118</c:v>
                </c:pt>
                <c:pt idx="20">
                  <c:v>13.170186772286774</c:v>
                </c:pt>
                <c:pt idx="21">
                  <c:v>13.956997690234857</c:v>
                </c:pt>
                <c:pt idx="22">
                  <c:v>14.984991854388131</c:v>
                </c:pt>
                <c:pt idx="23">
                  <c:v>15.696680121878863</c:v>
                </c:pt>
                <c:pt idx="24">
                  <c:v>15.471312170506797</c:v>
                </c:pt>
                <c:pt idx="25">
                  <c:v>16.649551635574785</c:v>
                </c:pt>
                <c:pt idx="26">
                  <c:v>18.764847319505563</c:v>
                </c:pt>
                <c:pt idx="27">
                  <c:v>18.037343757181706</c:v>
                </c:pt>
                <c:pt idx="28">
                  <c:v>21.833014517132263</c:v>
                </c:pt>
                <c:pt idx="29">
                  <c:v>22.936131331742889</c:v>
                </c:pt>
                <c:pt idx="30">
                  <c:v>22.45771866304079</c:v>
                </c:pt>
                <c:pt idx="31">
                  <c:v>23.545020182818295</c:v>
                </c:pt>
                <c:pt idx="32">
                  <c:v>24.418815222348581</c:v>
                </c:pt>
                <c:pt idx="33">
                  <c:v>25.419132620543884</c:v>
                </c:pt>
                <c:pt idx="34">
                  <c:v>26.304789131199012</c:v>
                </c:pt>
                <c:pt idx="35">
                  <c:v>23.390821058195304</c:v>
                </c:pt>
                <c:pt idx="36">
                  <c:v>23.671542541483308</c:v>
                </c:pt>
                <c:pt idx="37">
                  <c:v>21.749984219258344</c:v>
                </c:pt>
                <c:pt idx="38">
                  <c:v>25.577285568875158</c:v>
                </c:pt>
                <c:pt idx="39">
                  <c:v>30.266520486897399</c:v>
                </c:pt>
                <c:pt idx="40">
                  <c:v>26.553880024820771</c:v>
                </c:pt>
                <c:pt idx="41">
                  <c:v>24.098555501977756</c:v>
                </c:pt>
                <c:pt idx="42">
                  <c:v>21.560200681260817</c:v>
                </c:pt>
                <c:pt idx="43">
                  <c:v>20.698267112855376</c:v>
                </c:pt>
                <c:pt idx="44">
                  <c:v>17.910821398516688</c:v>
                </c:pt>
                <c:pt idx="45">
                  <c:v>19.978671197948081</c:v>
                </c:pt>
                <c:pt idx="46">
                  <c:v>21.212264194932018</c:v>
                </c:pt>
                <c:pt idx="47">
                  <c:v>20.745712997354762</c:v>
                </c:pt>
                <c:pt idx="48">
                  <c:v>20.152639441112484</c:v>
                </c:pt>
                <c:pt idx="49">
                  <c:v>20.480806808899882</c:v>
                </c:pt>
                <c:pt idx="50">
                  <c:v>20.52825269339926</c:v>
                </c:pt>
                <c:pt idx="51">
                  <c:v>22.955900450284304</c:v>
                </c:pt>
                <c:pt idx="52">
                  <c:v>20.615236814981461</c:v>
                </c:pt>
                <c:pt idx="53">
                  <c:v>20.623144462398017</c:v>
                </c:pt>
                <c:pt idx="54">
                  <c:v>17.776391392435105</c:v>
                </c:pt>
                <c:pt idx="55">
                  <c:v>17.388916669023487</c:v>
                </c:pt>
                <c:pt idx="56">
                  <c:v>17.456131672064277</c:v>
                </c:pt>
                <c:pt idx="57">
                  <c:v>17.108195185735479</c:v>
                </c:pt>
                <c:pt idx="58">
                  <c:v>17.179364012484548</c:v>
                </c:pt>
                <c:pt idx="59">
                  <c:v>15.419912462299138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D-4838-92AF-2D4DB0B19D5F}"/>
            </c:ext>
          </c:extLst>
        </c:ser>
        <c:ser>
          <c:idx val="2"/>
          <c:order val="2"/>
          <c:tx>
            <c:strRef>
              <c:f>'A-15'!$E$7</c:f>
              <c:strCache>
                <c:ptCount val="1"/>
                <c:pt idx="0">
                  <c:v>Hydrous ethanol (with CBIO)</c:v>
                </c:pt>
              </c:strCache>
            </c:strRef>
          </c:tx>
          <c:spPr>
            <a:ln w="28575" cap="rnd">
              <a:solidFill>
                <a:srgbClr val="6A7FBA"/>
              </a:solidFill>
              <a:round/>
            </a:ln>
            <a:effectLst/>
          </c:spPr>
          <c:marker>
            <c:symbol val="none"/>
          </c:marker>
          <c:cat>
            <c:numRef>
              <c:f>'A-15'!$A$9:$A$68</c:f>
              <c:numCache>
                <c:formatCode>[$-409]mmm\-yy;@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'A-15'!$E$9:$E$68</c:f>
              <c:numCache>
                <c:formatCode>0.0</c:formatCode>
                <c:ptCount val="60"/>
                <c:pt idx="0">
                  <c:v>16.969811355945613</c:v>
                </c:pt>
                <c:pt idx="1">
                  <c:v>17.843606395475895</c:v>
                </c:pt>
                <c:pt idx="2">
                  <c:v>18.318065240469714</c:v>
                </c:pt>
                <c:pt idx="3">
                  <c:v>18.420864656885044</c:v>
                </c:pt>
                <c:pt idx="4">
                  <c:v>16.277892206996295</c:v>
                </c:pt>
                <c:pt idx="5">
                  <c:v>16.546752219159455</c:v>
                </c:pt>
                <c:pt idx="6">
                  <c:v>17.499623732855376</c:v>
                </c:pt>
                <c:pt idx="7">
                  <c:v>17.056795477527814</c:v>
                </c:pt>
                <c:pt idx="8">
                  <c:v>16.443952802744128</c:v>
                </c:pt>
                <c:pt idx="9">
                  <c:v>17.432408729814586</c:v>
                </c:pt>
                <c:pt idx="10">
                  <c:v>18.199450529221259</c:v>
                </c:pt>
                <c:pt idx="11">
                  <c:v>19.16418351404203</c:v>
                </c:pt>
                <c:pt idx="12">
                  <c:v>19.7572570702843</c:v>
                </c:pt>
                <c:pt idx="13">
                  <c:v>19.3223364623733</c:v>
                </c:pt>
                <c:pt idx="14">
                  <c:v>15.238036571718171</c:v>
                </c:pt>
                <c:pt idx="15">
                  <c:v>10.117834869493201</c:v>
                </c:pt>
                <c:pt idx="16">
                  <c:v>10.030850747911</c:v>
                </c:pt>
                <c:pt idx="17">
                  <c:v>12.597893348462181</c:v>
                </c:pt>
                <c:pt idx="18">
                  <c:v>12.426616298096546</c:v>
                </c:pt>
                <c:pt idx="19">
                  <c:v>12.692859501385248</c:v>
                </c:pt>
                <c:pt idx="20">
                  <c:v>13.417434778244528</c:v>
                </c:pt>
                <c:pt idx="21">
                  <c:v>14.359271791213946</c:v>
                </c:pt>
                <c:pt idx="22">
                  <c:v>15.347168056524565</c:v>
                </c:pt>
                <c:pt idx="23">
                  <c:v>16.059216836604957</c:v>
                </c:pt>
                <c:pt idx="24">
                  <c:v>15.737554347013472</c:v>
                </c:pt>
                <c:pt idx="25">
                  <c:v>16.915764519975532</c:v>
                </c:pt>
                <c:pt idx="26">
                  <c:v>18.998859574293583</c:v>
                </c:pt>
                <c:pt idx="27">
                  <c:v>18.284457696315119</c:v>
                </c:pt>
                <c:pt idx="28">
                  <c:v>22.092561611644914</c:v>
                </c:pt>
                <c:pt idx="29">
                  <c:v>23.191603768219764</c:v>
                </c:pt>
                <c:pt idx="30">
                  <c:v>22.697772778579047</c:v>
                </c:pt>
                <c:pt idx="31">
                  <c:v>23.786560877528466</c:v>
                </c:pt>
                <c:pt idx="32">
                  <c:v>24.787755515210041</c:v>
                </c:pt>
                <c:pt idx="33">
                  <c:v>25.772142147433286</c:v>
                </c:pt>
                <c:pt idx="34">
                  <c:v>26.684104966694143</c:v>
                </c:pt>
                <c:pt idx="35">
                  <c:v>23.842701607696291</c:v>
                </c:pt>
                <c:pt idx="36">
                  <c:v>24.192961770475314</c:v>
                </c:pt>
                <c:pt idx="37">
                  <c:v>22.504733623841709</c:v>
                </c:pt>
                <c:pt idx="38">
                  <c:v>26.461392584020786</c:v>
                </c:pt>
                <c:pt idx="39">
                  <c:v>31.198684739358121</c:v>
                </c:pt>
                <c:pt idx="40">
                  <c:v>27.540186581510365</c:v>
                </c:pt>
                <c:pt idx="41">
                  <c:v>25.534271066004095</c:v>
                </c:pt>
                <c:pt idx="42">
                  <c:v>22.977537729548963</c:v>
                </c:pt>
                <c:pt idx="43">
                  <c:v>21.485723137631389</c:v>
                </c:pt>
                <c:pt idx="44">
                  <c:v>18.623739222986764</c:v>
                </c:pt>
                <c:pt idx="45">
                  <c:v>20.75661296781599</c:v>
                </c:pt>
                <c:pt idx="46">
                  <c:v>22.069803569876346</c:v>
                </c:pt>
                <c:pt idx="47">
                  <c:v>21.486381758587047</c:v>
                </c:pt>
                <c:pt idx="48">
                  <c:v>20.912404297065681</c:v>
                </c:pt>
                <c:pt idx="49">
                  <c:v>21.33700741308752</c:v>
                </c:pt>
                <c:pt idx="50">
                  <c:v>21.368651156139684</c:v>
                </c:pt>
                <c:pt idx="51">
                  <c:v>23.807310194183998</c:v>
                </c:pt>
                <c:pt idx="52">
                  <c:v>21.610429883921217</c:v>
                </c:pt>
                <c:pt idx="53">
                  <c:v>21.888654864964519</c:v>
                </c:pt>
                <c:pt idx="54">
                  <c:v>19.044404940699977</c:v>
                </c:pt>
                <c:pt idx="55">
                  <c:v>18.597458101173387</c:v>
                </c:pt>
                <c:pt idx="56">
                  <c:v>18.578276536828092</c:v>
                </c:pt>
                <c:pt idx="57">
                  <c:v>18.090983435045512</c:v>
                </c:pt>
                <c:pt idx="58">
                  <c:v>18.291331887863588</c:v>
                </c:pt>
                <c:pt idx="59">
                  <c:v>16.416436143410458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D-4838-92AF-2D4DB0B1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56223"/>
        <c:axId val="126979263"/>
      </c:lineChart>
      <c:dateAx>
        <c:axId val="12695622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26979263"/>
        <c:crosses val="autoZero"/>
        <c:auto val="1"/>
        <c:lblOffset val="100"/>
        <c:baseTimeUnit val="months"/>
        <c:majorUnit val="3"/>
        <c:majorTimeUnit val="months"/>
      </c:dateAx>
      <c:valAx>
        <c:axId val="12697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Sugar-equivalent price (cents/lb)</a:t>
                </a:r>
              </a:p>
            </c:rich>
          </c:tx>
          <c:layout>
            <c:manualLayout>
              <c:xMode val="edge"/>
              <c:yMode val="edge"/>
              <c:x val="2.6104417670682729E-2"/>
              <c:y val="0.16254640897160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26956223"/>
        <c:crosses val="autoZero"/>
        <c:crossBetween val="between"/>
      </c:valAx>
      <c:valAx>
        <c:axId val="128191953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Sugar mix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281917615"/>
        <c:crosses val="max"/>
        <c:crossBetween val="between"/>
      </c:valAx>
      <c:dateAx>
        <c:axId val="1281917615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28191953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5866025367518717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'A-16'!$C$7</c:f>
              <c:strCache>
                <c:ptCount val="1"/>
                <c:pt idx="0">
                  <c:v>Sugar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996-AD51-1E8462F5A2A7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FD-499D-A0C4-B25402ED0D51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D-499D-A0C4-B25402ED0D51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83-4996-AD51-1E8462F5A2A7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2C-48B0-B1F9-70FEDF8C3D39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2C-48B0-B1F9-70FEDF8C3D3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2C-48B0-B1F9-70FEDF8C3D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'A-16'!$A$9:$A$18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'A-16'!$C$9:$C$18</c:f>
              <c:numCache>
                <c:formatCode>0.0</c:formatCode>
                <c:ptCount val="10"/>
                <c:pt idx="0">
                  <c:v>43.128621828166878</c:v>
                </c:pt>
                <c:pt idx="1">
                  <c:v>40.42772914127864</c:v>
                </c:pt>
                <c:pt idx="2">
                  <c:v>45.906515486358884</c:v>
                </c:pt>
                <c:pt idx="3">
                  <c:v>45.9</c:v>
                </c:pt>
                <c:pt idx="4">
                  <c:v>35.5</c:v>
                </c:pt>
                <c:pt idx="5">
                  <c:v>34.929790546603975</c:v>
                </c:pt>
                <c:pt idx="6">
                  <c:v>45.916149742747145</c:v>
                </c:pt>
                <c:pt idx="7">
                  <c:v>45.493633652860431</c:v>
                </c:pt>
                <c:pt idx="8">
                  <c:v>46.132986734684209</c:v>
                </c:pt>
                <c:pt idx="9">
                  <c:v>47.416126285529749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2C-48B0-B1F9-70FEDF8C3D39}"/>
            </c:ext>
          </c:extLst>
        </c:ser>
        <c:ser>
          <c:idx val="1"/>
          <c:order val="1"/>
          <c:tx>
            <c:strRef>
              <c:f>'A-16'!$D$7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EB5757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996-AD51-1E8462F5A2A7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FD-499D-A0C4-B25402ED0D51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FD-499D-A0C4-B25402ED0D51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996-AD51-1E8462F5A2A7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2C-48B0-B1F9-70FEDF8C3D39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2C-48B0-B1F9-70FEDF8C3D3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2C-48B0-B1F9-70FEDF8C3D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'A-16'!$A$9:$A$18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'A-16'!$D$9:$D$18</c:f>
              <c:numCache>
                <c:formatCode>0.0</c:formatCode>
                <c:ptCount val="10"/>
                <c:pt idx="0">
                  <c:v>23.859570119429645</c:v>
                </c:pt>
                <c:pt idx="1">
                  <c:v>22.519522402886714</c:v>
                </c:pt>
                <c:pt idx="2">
                  <c:v>22.095780385025122</c:v>
                </c:pt>
                <c:pt idx="3">
                  <c:v>22.420435950009253</c:v>
                </c:pt>
                <c:pt idx="4">
                  <c:v>19.2</c:v>
                </c:pt>
                <c:pt idx="5">
                  <c:v>19.946085950300805</c:v>
                </c:pt>
                <c:pt idx="6">
                  <c:v>17.449519536567728</c:v>
                </c:pt>
                <c:pt idx="7">
                  <c:v>21.862173055646238</c:v>
                </c:pt>
                <c:pt idx="8">
                  <c:v>23.662107282020372</c:v>
                </c:pt>
                <c:pt idx="9">
                  <c:v>23.12455527418415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2C-48B0-B1F9-70FEDF8C3D39}"/>
            </c:ext>
          </c:extLst>
        </c:ser>
        <c:ser>
          <c:idx val="2"/>
          <c:order val="2"/>
          <c:tx>
            <c:strRef>
              <c:f>'A-16'!$E$7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996-AD51-1E8462F5A2A7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FD-499D-A0C4-B25402ED0D51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FD-499D-A0C4-B25402ED0D51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83-4996-AD51-1E8462F5A2A7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2C-48B0-B1F9-70FEDF8C3D39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2C-48B0-B1F9-70FEDF8C3D3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62C-48B0-B1F9-70FEDF8C3D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'A-16'!$A$9:$A$18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'A-16'!$E$9:$E$18</c:f>
              <c:numCache>
                <c:formatCode>0.0</c:formatCode>
                <c:ptCount val="10"/>
                <c:pt idx="0">
                  <c:v>33.011808052403474</c:v>
                </c:pt>
                <c:pt idx="1">
                  <c:v>37.059237177579284</c:v>
                </c:pt>
                <c:pt idx="2">
                  <c:v>31.99770412861599</c:v>
                </c:pt>
                <c:pt idx="3">
                  <c:v>31.7</c:v>
                </c:pt>
                <c:pt idx="4">
                  <c:v>45.3</c:v>
                </c:pt>
                <c:pt idx="5">
                  <c:v>45.124123503095213</c:v>
                </c:pt>
                <c:pt idx="6">
                  <c:v>36.634330720685121</c:v>
                </c:pt>
                <c:pt idx="7">
                  <c:v>32.644193291493309</c:v>
                </c:pt>
                <c:pt idx="8">
                  <c:v>30.204905983295422</c:v>
                </c:pt>
                <c:pt idx="9">
                  <c:v>29.459318440286097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62C-48B0-B1F9-70FEDF8C3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272119280"/>
        <c:axId val="-272130704"/>
      </c:barChart>
      <c:catAx>
        <c:axId val="-27211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0704"/>
        <c:crosses val="autoZero"/>
        <c:auto val="1"/>
        <c:lblAlgn val="ctr"/>
        <c:lblOffset val="100"/>
        <c:noMultiLvlLbl val="0"/>
      </c:catAx>
      <c:valAx>
        <c:axId val="-2721307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9280"/>
        <c:crosses val="autoZero"/>
        <c:crossBetween val="between"/>
        <c:majorUnit val="20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4429416418641"/>
          <c:y val="9.8283319423781698E-2"/>
          <c:w val="0.77478280525939047"/>
          <c:h val="0.6820276497695851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'A-17'!$C$8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'A-17'!$C$10:$C$24</c:f>
              <c:numCache>
                <c:formatCode>#,##0.0</c:formatCode>
                <c:ptCount val="15"/>
                <c:pt idx="0">
                  <c:v>1.5703009536521242</c:v>
                </c:pt>
                <c:pt idx="1">
                  <c:v>2.0770582684552545</c:v>
                </c:pt>
                <c:pt idx="2">
                  <c:v>1.8592975102724794</c:v>
                </c:pt>
                <c:pt idx="3" formatCode="#,##0.00">
                  <c:v>2.2644301577253643</c:v>
                </c:pt>
                <c:pt idx="4" formatCode="#,##0.00">
                  <c:v>3.7434998300167308</c:v>
                </c:pt>
                <c:pt idx="5" formatCode="#,##0.00">
                  <c:v>3.2119488985377025</c:v>
                </c:pt>
                <c:pt idx="6" formatCode="#,##0.00">
                  <c:v>1.4118018161337897</c:v>
                </c:pt>
                <c:pt idx="7" formatCode="#,##0.00">
                  <c:v>1.5566962569587259</c:v>
                </c:pt>
                <c:pt idx="8" formatCode="#,##0.00">
                  <c:v>1.5979730918635777</c:v>
                </c:pt>
                <c:pt idx="9" formatCode="#,##0.00">
                  <c:v>1.2557668826277373</c:v>
                </c:pt>
                <c:pt idx="10" formatCode="#,##0.00">
                  <c:v>0.94048625400454688</c:v>
                </c:pt>
                <c:pt idx="11" formatCode="#,##0.00">
                  <c:v>0.64142211685723272</c:v>
                </c:pt>
                <c:pt idx="12" formatCode="#,##0.00">
                  <c:v>0.46246105984892505</c:v>
                </c:pt>
                <c:pt idx="13" formatCode="#,##0.00">
                  <c:v>0.3994447134804574</c:v>
                </c:pt>
                <c:pt idx="14" formatCode="#,##0.00">
                  <c:v>0.91197988203711533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92-48F3-A263-C3E3D30AE2DC}"/>
            </c:ext>
          </c:extLst>
        </c:ser>
        <c:ser>
          <c:idx val="0"/>
          <c:order val="1"/>
          <c:tx>
            <c:strRef>
              <c:f>'A-17'!$D$8</c:f>
              <c:strCache>
                <c:ptCount val="1"/>
                <c:pt idx="0">
                  <c:v>Sugar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'A-17'!$D$10:$D$24</c:f>
              <c:numCache>
                <c:formatCode>#,##0.0</c:formatCode>
                <c:ptCount val="15"/>
                <c:pt idx="0">
                  <c:v>3.763453894395123</c:v>
                </c:pt>
                <c:pt idx="1">
                  <c:v>5.2717739267017603</c:v>
                </c:pt>
                <c:pt idx="2">
                  <c:v>2.3865586265803822</c:v>
                </c:pt>
                <c:pt idx="3">
                  <c:v>2.1841159282584819</c:v>
                </c:pt>
                <c:pt idx="4">
                  <c:v>4.7645042529946799</c:v>
                </c:pt>
                <c:pt idx="5">
                  <c:v>3.8507184488310195</c:v>
                </c:pt>
                <c:pt idx="6">
                  <c:v>0.89214431521200954</c:v>
                </c:pt>
                <c:pt idx="7">
                  <c:v>0.47177394838522807</c:v>
                </c:pt>
                <c:pt idx="8">
                  <c:v>0.32103541627284371</c:v>
                </c:pt>
                <c:pt idx="9">
                  <c:v>0.87425423432678273</c:v>
                </c:pt>
                <c:pt idx="10">
                  <c:v>0.85282961581032801</c:v>
                </c:pt>
                <c:pt idx="11">
                  <c:v>0.5020740761565089</c:v>
                </c:pt>
                <c:pt idx="12">
                  <c:v>0.5136859174898315</c:v>
                </c:pt>
                <c:pt idx="13">
                  <c:v>0.59256382034565269</c:v>
                </c:pt>
                <c:pt idx="14">
                  <c:v>1.2094720229031437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92-48F3-A263-C3E3D30AE2DC}"/>
            </c:ext>
          </c:extLst>
        </c:ser>
        <c:ser>
          <c:idx val="3"/>
          <c:order val="3"/>
          <c:tx>
            <c:strRef>
              <c:f>'A-17'!$E$8</c:f>
              <c:strCache>
                <c:ptCount val="1"/>
                <c:pt idx="0">
                  <c:v>Ethanol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'A-17'!$E$10:$E$24</c:f>
              <c:numCache>
                <c:formatCode>#,##0.0</c:formatCode>
                <c:ptCount val="15"/>
                <c:pt idx="0">
                  <c:v>8.0867057039817105</c:v>
                </c:pt>
                <c:pt idx="1">
                  <c:v>7.3475773818841867</c:v>
                </c:pt>
                <c:pt idx="2">
                  <c:v>6.0754071615531346</c:v>
                </c:pt>
                <c:pt idx="3">
                  <c:v>2.2722106682326331</c:v>
                </c:pt>
                <c:pt idx="4">
                  <c:v>3.6985784514980993</c:v>
                </c:pt>
                <c:pt idx="5">
                  <c:v>4.3592386186521681</c:v>
                </c:pt>
                <c:pt idx="6">
                  <c:v>1.6912981480800631</c:v>
                </c:pt>
                <c:pt idx="7">
                  <c:v>0.69849508977552499</c:v>
                </c:pt>
                <c:pt idx="8">
                  <c:v>0.4314942677453148</c:v>
                </c:pt>
                <c:pt idx="9">
                  <c:v>0.29329680781583384</c:v>
                </c:pt>
                <c:pt idx="10">
                  <c:v>0.4286057948164988</c:v>
                </c:pt>
                <c:pt idx="11">
                  <c:v>0.5253527368089792</c:v>
                </c:pt>
                <c:pt idx="12">
                  <c:v>0.77648398140615915</c:v>
                </c:pt>
                <c:pt idx="13">
                  <c:v>1.5943190433395376</c:v>
                </c:pt>
                <c:pt idx="14">
                  <c:v>1.3589054633064992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92-48F3-A263-C3E3D30AE2DC}"/>
            </c:ext>
          </c:extLst>
        </c:ser>
        <c:ser>
          <c:idx val="4"/>
          <c:order val="4"/>
          <c:tx>
            <c:strRef>
              <c:f>'A-17'!$F$8</c:f>
              <c:strCache>
                <c:ptCount val="1"/>
                <c:pt idx="0">
                  <c:v>Cogeneration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'A-17'!$F$10:$F$24</c:f>
              <c:numCache>
                <c:formatCode>#,##0.0</c:formatCode>
                <c:ptCount val="15"/>
                <c:pt idx="0">
                  <c:v>1.1989795296704133</c:v>
                </c:pt>
                <c:pt idx="1">
                  <c:v>1.4485464398838264</c:v>
                </c:pt>
                <c:pt idx="2">
                  <c:v>1.7651194699455037</c:v>
                </c:pt>
                <c:pt idx="3">
                  <c:v>1.2788922920646204</c:v>
                </c:pt>
                <c:pt idx="4">
                  <c:v>0.36558402887908747</c:v>
                </c:pt>
                <c:pt idx="5">
                  <c:v>0.19874254119902704</c:v>
                </c:pt>
                <c:pt idx="6">
                  <c:v>0.34077764733737159</c:v>
                </c:pt>
                <c:pt idx="7">
                  <c:v>0.19970392292541639</c:v>
                </c:pt>
                <c:pt idx="8">
                  <c:v>2.9805364176463744E-2</c:v>
                </c:pt>
                <c:pt idx="9">
                  <c:v>0.12712318514991577</c:v>
                </c:pt>
                <c:pt idx="10">
                  <c:v>0.18625396430009741</c:v>
                </c:pt>
                <c:pt idx="11">
                  <c:v>8.3159492709535279E-2</c:v>
                </c:pt>
                <c:pt idx="12">
                  <c:v>6.8521998837884953E-3</c:v>
                </c:pt>
                <c:pt idx="13">
                  <c:v>3.6278638659930876E-5</c:v>
                </c:pt>
                <c:pt idx="14">
                  <c:v>3.6098635708838228E-2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E-4BBF-B159-16FCFBD3A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366550752"/>
        <c:axId val="-366539872"/>
      </c:barChart>
      <c:lineChart>
        <c:grouping val="standard"/>
        <c:varyColors val="0"/>
        <c:ser>
          <c:idx val="2"/>
          <c:order val="2"/>
          <c:tx>
            <c:strRef>
              <c:f>'A-17'!$G$8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dLbls>
            <c:dLbl>
              <c:idx val="6"/>
              <c:layout>
                <c:manualLayout>
                  <c:x val="-1.9258373205741627E-2"/>
                  <c:y val="-5.1727929170144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86-486C-963B-C09FAFEAF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'A-17'!$A$10:$A$24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'A-17'!$G$10:$G$24</c:f>
              <c:numCache>
                <c:formatCode>#,##0.0</c:formatCode>
                <c:ptCount val="15"/>
                <c:pt idx="0">
                  <c:v>14.619440081699372</c:v>
                </c:pt>
                <c:pt idx="1">
                  <c:v>16.144956016925029</c:v>
                </c:pt>
                <c:pt idx="2">
                  <c:v>12.086382768351498</c:v>
                </c:pt>
                <c:pt idx="3">
                  <c:v>7.9996490462810996</c:v>
                </c:pt>
                <c:pt idx="4">
                  <c:v>12.572166563388597</c:v>
                </c:pt>
                <c:pt idx="5">
                  <c:v>11.620648507219917</c:v>
                </c:pt>
                <c:pt idx="6">
                  <c:v>4.3360219267632338</c:v>
                </c:pt>
                <c:pt idx="7">
                  <c:v>2.9266692180448954</c:v>
                </c:pt>
                <c:pt idx="8">
                  <c:v>2.3803081400582</c:v>
                </c:pt>
                <c:pt idx="9">
                  <c:v>2.55044110992027</c:v>
                </c:pt>
                <c:pt idx="10">
                  <c:v>2.4081756289314713</c:v>
                </c:pt>
                <c:pt idx="11">
                  <c:v>1.7520084225322563</c:v>
                </c:pt>
                <c:pt idx="12">
                  <c:v>1.7594831586287043</c:v>
                </c:pt>
                <c:pt idx="13">
                  <c:v>2.5863638558043074</c:v>
                </c:pt>
                <c:pt idx="14">
                  <c:v>3.5164560039555965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2-48F3-A263-C3E3D30A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66550752"/>
        <c:axId val="-366539872"/>
      </c:lineChart>
      <c:catAx>
        <c:axId val="-3665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39872"/>
        <c:crosses val="autoZero"/>
        <c:auto val="1"/>
        <c:lblAlgn val="ctr"/>
        <c:lblOffset val="100"/>
        <c:noMultiLvlLbl val="0"/>
      </c:catAx>
      <c:valAx>
        <c:axId val="-3665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reais</a:t>
                </a:r>
              </a:p>
            </c:rich>
          </c:tx>
          <c:layout>
            <c:manualLayout>
              <c:xMode val="edge"/>
              <c:yMode val="edge"/>
              <c:x val="1.3865859742738766E-2"/>
              <c:y val="0.2115890547618199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50752"/>
        <c:crosses val="autoZero"/>
        <c:crossBetween val="between"/>
      </c:valAx>
      <c:spPr>
        <a:ln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9582197587733"/>
          <c:y val="9.9923636462809787E-2"/>
          <c:w val="0.81749993643623853"/>
          <c:h val="0.713102969996142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'A-18'!$C$7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rgbClr val="87AAD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78D-4714-9238-F72C4FA16969}"/>
              </c:ext>
            </c:extLst>
          </c:dPt>
          <c:dPt>
            <c:idx val="13"/>
            <c:invertIfNegative val="0"/>
            <c:bubble3D val="0"/>
            <c:spPr>
              <a:solidFill>
                <a:srgbClr val="87AAD2"/>
              </a:solidFill>
            </c:spPr>
            <c:extLst>
              <c:ext xmlns:c16="http://schemas.microsoft.com/office/drawing/2014/chart" uri="{C3380CC4-5D6E-409C-BE32-E72D297353CC}">
                <c16:uniqueId val="{00000003-178D-4714-9238-F72C4FA16969}"/>
              </c:ext>
            </c:extLst>
          </c:dPt>
          <c:dPt>
            <c:idx val="14"/>
            <c:invertIfNegative val="0"/>
            <c:bubble3D val="0"/>
            <c:spPr>
              <a:solidFill>
                <a:srgbClr val="87AAD2"/>
              </a:solidFill>
            </c:spPr>
            <c:extLst>
              <c:ext xmlns:c16="http://schemas.microsoft.com/office/drawing/2014/chart" uri="{C3380CC4-5D6E-409C-BE32-E72D297353CC}">
                <c16:uniqueId val="{00000005-178D-4714-9238-F72C4FA16969}"/>
              </c:ext>
            </c:extLst>
          </c:dPt>
          <c:dPt>
            <c:idx val="15"/>
            <c:invertIfNegative val="0"/>
            <c:bubble3D val="0"/>
            <c:spPr>
              <a:solidFill>
                <a:srgbClr val="FAA76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78D-4714-9238-F72C4FA16969}"/>
              </c:ext>
            </c:extLst>
          </c:dPt>
          <c:dPt>
            <c:idx val="16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9-178D-4714-9238-F72C4FA16969}"/>
              </c:ext>
            </c:extLst>
          </c:dPt>
          <c:dPt>
            <c:idx val="17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B-178D-4714-9238-F72C4FA16969}"/>
              </c:ext>
            </c:extLst>
          </c:dPt>
          <c:dPt>
            <c:idx val="18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D-178D-4714-9238-F72C4FA16969}"/>
              </c:ext>
            </c:extLst>
          </c:dPt>
          <c:dPt>
            <c:idx val="19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F-178D-4714-9238-F72C4FA16969}"/>
              </c:ext>
            </c:extLst>
          </c:dPt>
          <c:dPt>
            <c:idx val="20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11-178D-4714-9238-F72C4FA16969}"/>
              </c:ext>
            </c:extLst>
          </c:dPt>
          <c:dPt>
            <c:idx val="21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12-96FF-4925-A784-1217419801BF}"/>
              </c:ext>
            </c:extLst>
          </c:dPt>
          <c:dPt>
            <c:idx val="22"/>
            <c:invertIfNegative val="0"/>
            <c:bubble3D val="0"/>
            <c:spPr>
              <a:solidFill>
                <a:srgbClr val="ECB36E"/>
              </a:solidFill>
            </c:spPr>
            <c:extLst>
              <c:ext xmlns:c16="http://schemas.microsoft.com/office/drawing/2014/chart" uri="{C3380CC4-5D6E-409C-BE32-E72D297353CC}">
                <c16:uniqueId val="{00000016-67B5-4A06-B83E-CF0F0298306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70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'A-18'!$A$9:$A$32</c15:sqref>
                  </c15:fullRef>
                </c:ext>
              </c:extLst>
              <c:f>'A-18'!$A$10:$A$32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'A-18'!$C$9:$C$32</c15:sqref>
                  </c15:fullRef>
                </c:ext>
              </c:extLst>
              <c:f>'A-18'!$C$10:$C$32</c:f>
              <c:numCache>
                <c:formatCode>0.00</c:formatCode>
                <c:ptCount val="23"/>
                <c:pt idx="0">
                  <c:v>1.510805</c:v>
                </c:pt>
                <c:pt idx="1">
                  <c:v>1.4042650000000001</c:v>
                </c:pt>
                <c:pt idx="2">
                  <c:v>1.29175</c:v>
                </c:pt>
                <c:pt idx="3">
                  <c:v>1.5235209999999999</c:v>
                </c:pt>
                <c:pt idx="4">
                  <c:v>1.6198399999999999</c:v>
                </c:pt>
                <c:pt idx="5">
                  <c:v>1.832284</c:v>
                </c:pt>
                <c:pt idx="6">
                  <c:v>2.3412299999999999</c:v>
                </c:pt>
                <c:pt idx="7">
                  <c:v>2.671189</c:v>
                </c:pt>
                <c:pt idx="8">
                  <c:v>3.008867</c:v>
                </c:pt>
                <c:pt idx="9">
                  <c:v>3.3290289999999998</c:v>
                </c:pt>
                <c:pt idx="10">
                  <c:v>3.4258310000000001</c:v>
                </c:pt>
                <c:pt idx="11">
                  <c:v>3.6341830000000002</c:v>
                </c:pt>
                <c:pt idx="12">
                  <c:v>3.579895</c:v>
                </c:pt>
                <c:pt idx="13">
                  <c:v>3.3334790000000001</c:v>
                </c:pt>
                <c:pt idx="14">
                  <c:v>2.4805329999999999</c:v>
                </c:pt>
                <c:pt idx="15">
                  <c:v>1.9886010000000001</c:v>
                </c:pt>
                <c:pt idx="16">
                  <c:v>2.175986</c:v>
                </c:pt>
                <c:pt idx="17">
                  <c:v>2.4753560000000001</c:v>
                </c:pt>
                <c:pt idx="18">
                  <c:v>2.6655829999999998</c:v>
                </c:pt>
                <c:pt idx="19">
                  <c:v>1.954828</c:v>
                </c:pt>
                <c:pt idx="20">
                  <c:v>1.977096</c:v>
                </c:pt>
                <c:pt idx="21">
                  <c:v>1.9604619999999999</c:v>
                </c:pt>
                <c:pt idx="22">
                  <c:v>2.1802299999999999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78D-4714-9238-F72C4FA16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72118736"/>
        <c:axId val="-272129072"/>
      </c:barChart>
      <c:catAx>
        <c:axId val="-27211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9072"/>
        <c:crosses val="autoZero"/>
        <c:auto val="1"/>
        <c:lblAlgn val="ctr"/>
        <c:lblOffset val="100"/>
        <c:noMultiLvlLbl val="0"/>
      </c:catAx>
      <c:valAx>
        <c:axId val="-272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Million units</a:t>
                </a:r>
              </a:p>
            </c:rich>
          </c:tx>
          <c:layout>
            <c:manualLayout>
              <c:xMode val="edge"/>
              <c:yMode val="edge"/>
              <c:x val="2.2493537084910479E-2"/>
              <c:y val="0.2276502467908234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873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9582197587733"/>
          <c:y val="9.9923636462809787E-2"/>
          <c:w val="0.81749993643623853"/>
          <c:h val="0.713102969996142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'A-19'!$C$7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dPt>
            <c:idx val="13"/>
            <c:invertIfNegative val="0"/>
            <c:bubble3D val="0"/>
            <c:spPr>
              <a:solidFill>
                <a:srgbClr val="87AAD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534-4F76-8319-E3C460D066A6}"/>
              </c:ext>
            </c:extLst>
          </c:dPt>
          <c:dPt>
            <c:idx val="14"/>
            <c:invertIfNegative val="0"/>
            <c:bubble3D val="0"/>
            <c:spPr>
              <a:solidFill>
                <a:srgbClr val="87AAD2"/>
              </a:solidFill>
            </c:spPr>
            <c:extLst>
              <c:ext xmlns:c16="http://schemas.microsoft.com/office/drawing/2014/chart" uri="{C3380CC4-5D6E-409C-BE32-E72D297353CC}">
                <c16:uniqueId val="{00000003-A534-4F76-8319-E3C460D066A6}"/>
              </c:ext>
            </c:extLst>
          </c:dPt>
          <c:dPt>
            <c:idx val="15"/>
            <c:invertIfNegative val="0"/>
            <c:bubble3D val="0"/>
            <c:spPr>
              <a:solidFill>
                <a:srgbClr val="87AAD2"/>
              </a:solidFill>
            </c:spPr>
            <c:extLst>
              <c:ext xmlns:c16="http://schemas.microsoft.com/office/drawing/2014/chart" uri="{C3380CC4-5D6E-409C-BE32-E72D297353CC}">
                <c16:uniqueId val="{00000005-A534-4F76-8319-E3C460D066A6}"/>
              </c:ext>
            </c:extLst>
          </c:dPt>
          <c:dPt>
            <c:idx val="16"/>
            <c:invertIfNegative val="0"/>
            <c:bubble3D val="0"/>
            <c:spPr>
              <a:solidFill>
                <a:srgbClr val="FAA76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534-4F76-8319-E3C460D066A6}"/>
              </c:ext>
            </c:extLst>
          </c:dPt>
          <c:dPt>
            <c:idx val="17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9-A534-4F76-8319-E3C460D066A6}"/>
              </c:ext>
            </c:extLst>
          </c:dPt>
          <c:dPt>
            <c:idx val="18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B-A534-4F76-8319-E3C460D066A6}"/>
              </c:ext>
            </c:extLst>
          </c:dPt>
          <c:dPt>
            <c:idx val="19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D-A534-4F76-8319-E3C460D066A6}"/>
              </c:ext>
            </c:extLst>
          </c:dPt>
          <c:dPt>
            <c:idx val="20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0F-A534-4F76-8319-E3C460D066A6}"/>
              </c:ext>
            </c:extLst>
          </c:dPt>
          <c:dPt>
            <c:idx val="21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11-A534-4F76-8319-E3C460D066A6}"/>
              </c:ext>
            </c:extLst>
          </c:dPt>
          <c:dPt>
            <c:idx val="22"/>
            <c:invertIfNegative val="0"/>
            <c:bubble3D val="0"/>
            <c:spPr>
              <a:solidFill>
                <a:srgbClr val="FAA764"/>
              </a:solidFill>
            </c:spPr>
            <c:extLst>
              <c:ext xmlns:c16="http://schemas.microsoft.com/office/drawing/2014/chart" uri="{C3380CC4-5D6E-409C-BE32-E72D297353CC}">
                <c16:uniqueId val="{00000013-A534-4F76-8319-E3C460D066A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70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'A-19'!$A$9:$A$28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'A-19'!$C$9:$C$28</c:f>
              <c:numCache>
                <c:formatCode>0.00</c:formatCode>
                <c:ptCount val="20"/>
                <c:pt idx="0">
                  <c:v>0.89613799999999999</c:v>
                </c:pt>
                <c:pt idx="1">
                  <c:v>1.0269440000000001</c:v>
                </c:pt>
                <c:pt idx="2">
                  <c:v>1.287846</c:v>
                </c:pt>
                <c:pt idx="3">
                  <c:v>1.7087140000000001</c:v>
                </c:pt>
                <c:pt idx="4">
                  <c:v>1.9253670000000001</c:v>
                </c:pt>
                <c:pt idx="5">
                  <c:v>1.609148</c:v>
                </c:pt>
                <c:pt idx="6">
                  <c:v>1.8037669999999999</c:v>
                </c:pt>
                <c:pt idx="7">
                  <c:v>1.940531</c:v>
                </c:pt>
                <c:pt idx="8">
                  <c:v>1.6375059999999999</c:v>
                </c:pt>
                <c:pt idx="9">
                  <c:v>1.515687</c:v>
                </c:pt>
                <c:pt idx="10">
                  <c:v>1.429908</c:v>
                </c:pt>
                <c:pt idx="11">
                  <c:v>1.27325</c:v>
                </c:pt>
                <c:pt idx="12">
                  <c:v>0.99797999999999998</c:v>
                </c:pt>
                <c:pt idx="13">
                  <c:v>0.85121100000000005</c:v>
                </c:pt>
                <c:pt idx="14">
                  <c:v>0.94036200000000003</c:v>
                </c:pt>
                <c:pt idx="15">
                  <c:v>1.077553</c:v>
                </c:pt>
                <c:pt idx="16">
                  <c:v>0.91550200000000004</c:v>
                </c:pt>
                <c:pt idx="17">
                  <c:v>1.1573690000000001</c:v>
                </c:pt>
                <c:pt idx="18">
                  <c:v>1.3621829999999999</c:v>
                </c:pt>
                <c:pt idx="19">
                  <c:v>1.581526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34-4F76-8319-E3C460D06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72118736"/>
        <c:axId val="-272129072"/>
      </c:barChart>
      <c:catAx>
        <c:axId val="-27211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9072"/>
        <c:crosses val="autoZero"/>
        <c:auto val="1"/>
        <c:lblAlgn val="ctr"/>
        <c:lblOffset val="100"/>
        <c:noMultiLvlLbl val="0"/>
      </c:catAx>
      <c:valAx>
        <c:axId val="-272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Million units</a:t>
                </a:r>
              </a:p>
            </c:rich>
          </c:tx>
          <c:layout>
            <c:manualLayout>
              <c:xMode val="edge"/>
              <c:yMode val="edge"/>
              <c:x val="2.2493537084910479E-2"/>
              <c:y val="0.2276502467908234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873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9113300492610835E-2"/>
          <c:y val="7.6036866359447008E-2"/>
          <c:w val="0.8996720453046817"/>
          <c:h val="0.743406509670162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'A-2'!$F$8</c:f>
              <c:strCache>
                <c:ptCount val="1"/>
                <c:pt idx="0">
                  <c:v>Renovation</c:v>
                </c:pt>
              </c:strCache>
            </c:strRef>
          </c:tx>
          <c:spPr>
            <a:solidFill>
              <a:srgbClr val="BFC589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c:spPr>
          <c:invertIfNegative val="0"/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'A-2'!$F$10:$F$19</c:f>
              <c:numCache>
                <c:formatCode>0.0%</c:formatCode>
                <c:ptCount val="10"/>
                <c:pt idx="0">
                  <c:v>0.13608686723615143</c:v>
                </c:pt>
                <c:pt idx="1">
                  <c:v>0.14565981891042784</c:v>
                </c:pt>
                <c:pt idx="2">
                  <c:v>8.311532497416993E-2</c:v>
                </c:pt>
                <c:pt idx="3">
                  <c:v>9.1628942972761557E-2</c:v>
                </c:pt>
                <c:pt idx="4">
                  <c:v>0.11274049432910727</c:v>
                </c:pt>
                <c:pt idx="5">
                  <c:v>0.12535246297841016</c:v>
                </c:pt>
                <c:pt idx="6">
                  <c:v>0.13895833903965052</c:v>
                </c:pt>
                <c:pt idx="7">
                  <c:v>0.13296957554220248</c:v>
                </c:pt>
                <c:pt idx="8">
                  <c:v>0.13153922885189467</c:v>
                </c:pt>
                <c:pt idx="9">
                  <c:v>0.14692783292914813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6-430D-B847-30F6E9E6E8C0}"/>
            </c:ext>
          </c:extLst>
        </c:ser>
        <c:ser>
          <c:idx val="2"/>
          <c:order val="1"/>
          <c:tx>
            <c:strRef>
              <c:f>'A-2'!$E$8</c:f>
              <c:strCache>
                <c:ptCount val="1"/>
                <c:pt idx="0">
                  <c:v>Expansion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</c:spPr>
          <c:invertIfNegative val="0"/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'A-2'!$E$10:$E$19</c:f>
              <c:numCache>
                <c:formatCode>0.0%</c:formatCode>
                <c:ptCount val="10"/>
                <c:pt idx="0">
                  <c:v>6.9949661751862208E-2</c:v>
                </c:pt>
                <c:pt idx="1">
                  <c:v>4.9436748255781093E-2</c:v>
                </c:pt>
                <c:pt idx="2">
                  <c:v>2.1053373916339699E-2</c:v>
                </c:pt>
                <c:pt idx="3">
                  <c:v>1.8192917181726255E-2</c:v>
                </c:pt>
                <c:pt idx="4">
                  <c:v>2.3789246600716761E-2</c:v>
                </c:pt>
                <c:pt idx="5">
                  <c:v>2.6399861702175752E-2</c:v>
                </c:pt>
                <c:pt idx="6">
                  <c:v>2.383378457036928E-2</c:v>
                </c:pt>
                <c:pt idx="7">
                  <c:v>2.0327617367653376E-2</c:v>
                </c:pt>
                <c:pt idx="8">
                  <c:v>1.653838315179762E-2</c:v>
                </c:pt>
                <c:pt idx="9">
                  <c:v>3.5842752052094258E-2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6-430D-B847-30F6E9E6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366541504"/>
        <c:axId val="-366540960"/>
      </c:barChart>
      <c:lineChart>
        <c:grouping val="standard"/>
        <c:varyColors val="0"/>
        <c:ser>
          <c:idx val="3"/>
          <c:order val="2"/>
          <c:tx>
            <c:strRef>
              <c:f>'A-2'!$C$8</c:f>
              <c:strCache>
                <c:ptCount val="1"/>
                <c:pt idx="0">
                  <c:v>% of sugarcane plant</c:v>
                </c:pt>
              </c:strCache>
            </c:strRef>
          </c:tx>
          <c:spPr>
            <a:ln w="158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5"/>
            <c:spPr>
              <a:solidFill>
                <a:srgbClr val="000000"/>
              </a:solidFill>
              <a:ln w="12700" cap="rnd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'A-2'!$C$10:$C$19</c:f>
              <c:numCache>
                <c:formatCode>0.0%</c:formatCode>
                <c:ptCount val="10"/>
                <c:pt idx="0">
                  <c:v>0.20603652898801367</c:v>
                </c:pt>
                <c:pt idx="1">
                  <c:v>0.19509656716620891</c:v>
                </c:pt>
                <c:pt idx="2">
                  <c:v>0.10416869889050964</c:v>
                </c:pt>
                <c:pt idx="3">
                  <c:v>0.10982186015448782</c:v>
                </c:pt>
                <c:pt idx="4">
                  <c:v>0.13652974092982403</c:v>
                </c:pt>
                <c:pt idx="5">
                  <c:v>0.15175232468058594</c:v>
                </c:pt>
                <c:pt idx="6">
                  <c:v>0.1627921236100198</c:v>
                </c:pt>
                <c:pt idx="7">
                  <c:v>0.15329719290985586</c:v>
                </c:pt>
                <c:pt idx="8">
                  <c:v>0.14807761200369227</c:v>
                </c:pt>
                <c:pt idx="9">
                  <c:v>0.18277058498124238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6-430D-B847-30F6E9E6E8C0}"/>
            </c:ext>
          </c:extLst>
        </c:ser>
        <c:ser>
          <c:idx val="4"/>
          <c:order val="3"/>
          <c:tx>
            <c:strRef>
              <c:f>'A-2'!$D$8</c:f>
              <c:strCache>
                <c:ptCount val="1"/>
                <c:pt idx="0">
                  <c:v>Desired profile</c:v>
                </c:pt>
              </c:strCache>
            </c:strRef>
          </c:tx>
          <c:spPr>
            <a:ln w="22225">
              <a:solidFill>
                <a:srgbClr val="FAA764"/>
              </a:solidFill>
              <a:prstDash val="sysDash"/>
            </a:ln>
          </c:spPr>
          <c:marker>
            <c:symbol val="none"/>
          </c:marker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'A-2'!$D$10:$D$19</c:f>
              <c:numCache>
                <c:formatCode>0.0%</c:formatCode>
                <c:ptCount val="10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46-430D-B847-30F6E9E6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66541504"/>
        <c:axId val="-366540960"/>
      </c:lineChart>
      <c:lineChart>
        <c:grouping val="standard"/>
        <c:varyColors val="0"/>
        <c:ser>
          <c:idx val="0"/>
          <c:order val="4"/>
          <c:tx>
            <c:strRef>
              <c:f>'A-2'!$G$8</c:f>
              <c:strCache>
                <c:ptCount val="1"/>
                <c:pt idx="0">
                  <c:v>Productivity</c:v>
                </c:pt>
              </c:strCache>
            </c:strRef>
          </c:tx>
          <c:spPr>
            <a:ln w="15875">
              <a:solidFill>
                <a:srgbClr val="949494"/>
              </a:solidFill>
            </a:ln>
          </c:spPr>
          <c:marker>
            <c:symbol val="circle"/>
            <c:size val="5"/>
            <c:spPr>
              <a:solidFill>
                <a:srgbClr val="949494"/>
              </a:solidFill>
              <a:ln>
                <a:solidFill>
                  <a:srgbClr val="949494"/>
                </a:solidFill>
              </a:ln>
            </c:spPr>
          </c:marker>
          <c:dLbls>
            <c:dLbl>
              <c:idx val="9"/>
              <c:layout>
                <c:manualLayout>
                  <c:x val="-3.7082766408385079E-2"/>
                  <c:y val="4.0625182268883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2-4F42-B1DA-087580FF8B8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'A-2'!$A$10:$A$19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'A-2'!$G$10:$G$19</c:f>
              <c:numCache>
                <c:formatCode>0.0</c:formatCode>
                <c:ptCount val="10"/>
                <c:pt idx="0">
                  <c:v>70.495000000000005</c:v>
                </c:pt>
                <c:pt idx="1">
                  <c:v>76.903000000000006</c:v>
                </c:pt>
                <c:pt idx="2">
                  <c:v>72.623000000000005</c:v>
                </c:pt>
                <c:pt idx="3">
                  <c:v>72.543000000000006</c:v>
                </c:pt>
                <c:pt idx="4">
                  <c:v>72.233999999999995</c:v>
                </c:pt>
                <c:pt idx="5">
                  <c:v>76.132999999999996</c:v>
                </c:pt>
                <c:pt idx="6">
                  <c:v>75.965000000000003</c:v>
                </c:pt>
                <c:pt idx="7">
                  <c:v>69.354844944798302</c:v>
                </c:pt>
                <c:pt idx="8">
                  <c:v>73.655486687583803</c:v>
                </c:pt>
                <c:pt idx="9">
                  <c:v>85.579582949119398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46-430D-B847-30F6E9E6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66551296"/>
        <c:axId val="-366534432"/>
      </c:lineChart>
      <c:catAx>
        <c:axId val="-366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pt-BR"/>
          </a:p>
        </c:txPr>
        <c:crossAx val="-366540960"/>
        <c:crosses val="autoZero"/>
        <c:auto val="1"/>
        <c:lblAlgn val="ctr"/>
        <c:lblOffset val="100"/>
        <c:noMultiLvlLbl val="0"/>
      </c:catAx>
      <c:valAx>
        <c:axId val="-366540960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% of sugarcane plant</a:t>
                </a:r>
              </a:p>
            </c:rich>
          </c:tx>
          <c:layout>
            <c:manualLayout>
              <c:xMode val="edge"/>
              <c:yMode val="edge"/>
              <c:x val="2.3015374396302395E-2"/>
              <c:y val="0.1909989097516656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41504"/>
        <c:crosses val="autoZero"/>
        <c:crossBetween val="between"/>
        <c:majorUnit val="5.000000000000001E-2"/>
      </c:valAx>
      <c:catAx>
        <c:axId val="-36655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66534432"/>
        <c:crosses val="autoZero"/>
        <c:auto val="1"/>
        <c:lblAlgn val="ctr"/>
        <c:lblOffset val="100"/>
        <c:noMultiLvlLbl val="0"/>
      </c:catAx>
      <c:valAx>
        <c:axId val="-366534432"/>
        <c:scaling>
          <c:orientation val="minMax"/>
          <c:max val="9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tc / ha</a:t>
                </a:r>
              </a:p>
            </c:rich>
          </c:tx>
          <c:layout>
            <c:manualLayout>
              <c:xMode val="edge"/>
              <c:yMode val="edge"/>
              <c:x val="0.95183895116558703"/>
              <c:y val="0.2941267825392794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51296"/>
        <c:crosses val="max"/>
        <c:crossBetween val="between"/>
        <c:majorUnit val="10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overlay val="0"/>
      <c:txPr>
        <a:bodyPr anchor="ctr" anchorCtr="1"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5648786089239"/>
          <c:y val="0.10583121670899916"/>
          <c:w val="0.82704601377952758"/>
          <c:h val="0.69891168843289797"/>
        </c:manualLayout>
      </c:layout>
      <c:areaChart>
        <c:grouping val="standard"/>
        <c:varyColors val="0"/>
        <c:ser>
          <c:idx val="0"/>
          <c:order val="0"/>
          <c:tx>
            <c:strRef>
              <c:f>'A-20'!$C$7</c:f>
              <c:strCache>
                <c:ptCount val="1"/>
                <c:pt idx="0">
                  <c:v>Variation range 2018-2023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strRef>
              <c:f>'A-20'!$A$10:$A$21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'A-20'!$C$10:$C$21</c:f>
              <c:numCache>
                <c:formatCode>#,##0.0</c:formatCode>
                <c:ptCount val="12"/>
                <c:pt idx="0">
                  <c:v>4.7796701958227334</c:v>
                </c:pt>
                <c:pt idx="1">
                  <c:v>4.6993065289966189</c:v>
                </c:pt>
                <c:pt idx="2">
                  <c:v>4.871690170167728</c:v>
                </c:pt>
                <c:pt idx="3">
                  <c:v>4.4992315202657718</c:v>
                </c:pt>
                <c:pt idx="4">
                  <c:v>5.111079896455319</c:v>
                </c:pt>
                <c:pt idx="5">
                  <c:v>5.0066159792421079</c:v>
                </c:pt>
                <c:pt idx="6">
                  <c:v>4.7415311064989965</c:v>
                </c:pt>
                <c:pt idx="7">
                  <c:v>5.0872295034264532</c:v>
                </c:pt>
                <c:pt idx="8">
                  <c:v>4.9405888030222016</c:v>
                </c:pt>
                <c:pt idx="9">
                  <c:v>5.0854450384549104</c:v>
                </c:pt>
                <c:pt idx="10">
                  <c:v>4.9885705813380259</c:v>
                </c:pt>
                <c:pt idx="11">
                  <c:v>5.5674786927583462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A97-B5ED-948125A65ADD}"/>
            </c:ext>
          </c:extLst>
        </c:ser>
        <c:ser>
          <c:idx val="1"/>
          <c:order val="1"/>
          <c:tx>
            <c:strRef>
              <c:f>'A-20'!$D$7</c:f>
              <c:strCache>
                <c:ptCount val="1"/>
              </c:strCache>
            </c:strRef>
          </c:tx>
          <c:spPr>
            <a:solidFill>
              <a:schemeClr val="bg1"/>
            </a:solidFill>
            <a:ln w="25400">
              <a:noFill/>
            </a:ln>
            <a:effectLst/>
          </c:spPr>
          <c:cat>
            <c:strRef>
              <c:f>'A-20'!$A$10:$A$21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'A-20'!$D$10:$D$21</c:f>
              <c:numCache>
                <c:formatCode>#,##0.0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4.2822842256007752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4.857977524585066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91-4A97-B5ED-948125A6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922656"/>
        <c:axId val="334916416"/>
      </c:areaChart>
      <c:lineChart>
        <c:grouping val="standard"/>
        <c:varyColors val="0"/>
        <c:ser>
          <c:idx val="3"/>
          <c:order val="2"/>
          <c:tx>
            <c:strRef>
              <c:f>'A-20'!#REF!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19050">
                <a:noFill/>
              </a:ln>
              <a:effectLst/>
            </c:spPr>
          </c:marker>
          <c:cat>
            <c:strRef>
              <c:f>'A-20'!$A$10:$A$22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'A-20'!#REF!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1-4EF5-8E74-0FF3EB0CF7F3}"/>
            </c:ext>
          </c:extLst>
        </c:ser>
        <c:ser>
          <c:idx val="2"/>
          <c:order val="3"/>
          <c:tx>
            <c:strRef>
              <c:f>'A-20'!$E$7</c:f>
              <c:strCache>
                <c:ptCount val="1"/>
                <c:pt idx="0">
                  <c:v>2023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'A-20'!$A$10:$A$22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'A-20'!$E$10:$E$21</c:f>
              <c:numCache>
                <c:formatCode>#,##0.0</c:formatCode>
                <c:ptCount val="12"/>
                <c:pt idx="0">
                  <c:v>4.5998955108152053</c:v>
                </c:pt>
                <c:pt idx="1">
                  <c:v>4.6993065289966189</c:v>
                </c:pt>
                <c:pt idx="2">
                  <c:v>4.871690170167728</c:v>
                </c:pt>
                <c:pt idx="3">
                  <c:v>4.4992315202657718</c:v>
                </c:pt>
                <c:pt idx="4">
                  <c:v>5.111079896455319</c:v>
                </c:pt>
                <c:pt idx="5">
                  <c:v>5.0066159792421079</c:v>
                </c:pt>
                <c:pt idx="6">
                  <c:v>4.7415311064989965</c:v>
                </c:pt>
                <c:pt idx="7">
                  <c:v>5.0872295034264532</c:v>
                </c:pt>
                <c:pt idx="8">
                  <c:v>4.9405888030222016</c:v>
                </c:pt>
                <c:pt idx="9">
                  <c:v>5.0854450384549104</c:v>
                </c:pt>
                <c:pt idx="10">
                  <c:v>4.9885705813380259</c:v>
                </c:pt>
                <c:pt idx="11">
                  <c:v>5.5091385879066639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91-4A97-B5ED-948125A6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922656"/>
        <c:axId val="334916416"/>
      </c:lineChart>
      <c:catAx>
        <c:axId val="3349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334916416"/>
        <c:crosses val="autoZero"/>
        <c:auto val="1"/>
        <c:lblAlgn val="ctr"/>
        <c:lblOffset val="100"/>
        <c:noMultiLvlLbl val="0"/>
      </c:catAx>
      <c:valAx>
        <c:axId val="334916416"/>
        <c:scaling>
          <c:orientation val="minMax"/>
          <c:min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Million litres</a:t>
                </a:r>
              </a:p>
            </c:rich>
          </c:tx>
          <c:layout>
            <c:manualLayout>
              <c:xMode val="edge"/>
              <c:yMode val="edge"/>
              <c:x val="7.8125E-3"/>
              <c:y val="0.26782831010046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334922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5432045603674549E-2"/>
          <c:y val="0.90468700787401579"/>
          <c:w val="0.85969358974358978"/>
          <c:h val="8.504523809523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4065396997789"/>
          <c:y val="9.8283319423781698E-2"/>
          <c:w val="0.79236511384352815"/>
          <c:h val="0.645161290322580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'A-21'!$C$7</c:f>
              <c:strCache>
                <c:ptCount val="1"/>
                <c:pt idx="0">
                  <c:v>Type A gasoline</c:v>
                </c:pt>
              </c:strCache>
            </c:strRef>
          </c:tx>
          <c:spPr>
            <a:solidFill>
              <a:srgbClr val="A794BE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A7-482C-8144-30E93A451D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A7-482C-8144-30E93A451D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A7-482C-8144-30E93A451D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7-482C-8144-30E93A451D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7-482C-8144-30E93A451D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7-482C-8144-30E93A451D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A7-482C-8144-30E93A451D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7-482C-8144-30E93A451D8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5DC756A-F589-4FF2-B998-01F18402D7AF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A51-4799-8B61-86830068F38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B36BC7C-A69E-498B-ACE6-D2464DB908E2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A51-4799-8B61-86830068F38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9613C4C-BA78-4A8B-9992-1A59A8B80BD3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A51-4799-8B61-86830068F3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'A-21'!$A$9:$A$19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'A-21'!$C$9:$C$19</c:f>
              <c:numCache>
                <c:formatCode>#,##0.0</c:formatCode>
                <c:ptCount val="11"/>
                <c:pt idx="0">
                  <c:v>31.679224851199994</c:v>
                </c:pt>
                <c:pt idx="1">
                  <c:v>33.353040750254408</c:v>
                </c:pt>
                <c:pt idx="2">
                  <c:v>30.203735865930003</c:v>
                </c:pt>
                <c:pt idx="3">
                  <c:v>31.40392977094</c:v>
                </c:pt>
                <c:pt idx="4">
                  <c:v>32.229158369489994</c:v>
                </c:pt>
                <c:pt idx="5">
                  <c:v>27.99679886126</c:v>
                </c:pt>
                <c:pt idx="6">
                  <c:v>27.860476842099999</c:v>
                </c:pt>
                <c:pt idx="7" formatCode="0.0">
                  <c:v>26.151238341180001</c:v>
                </c:pt>
                <c:pt idx="8" formatCode="0.0">
                  <c:v>28.70166341074</c:v>
                </c:pt>
                <c:pt idx="9" formatCode="0.0">
                  <c:v>31.418668628620001</c:v>
                </c:pt>
                <c:pt idx="10" formatCode="0.0">
                  <c:v>33.601691426590001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'A-21'!$G$9:$G$19</c15:f>
                <c15:dlblRangeCache>
                  <c:ptCount val="11"/>
                  <c:pt idx="0">
                    <c:v>63%</c:v>
                  </c:pt>
                  <c:pt idx="1">
                    <c:v>62%</c:v>
                  </c:pt>
                  <c:pt idx="2">
                    <c:v>56%</c:v>
                  </c:pt>
                  <c:pt idx="3">
                    <c:v>59%</c:v>
                  </c:pt>
                  <c:pt idx="4">
                    <c:v>59%</c:v>
                  </c:pt>
                  <c:pt idx="5">
                    <c:v>54%</c:v>
                  </c:pt>
                  <c:pt idx="6">
                    <c:v>51%</c:v>
                  </c:pt>
                  <c:pt idx="7">
                    <c:v>52%</c:v>
                  </c:pt>
                  <c:pt idx="8">
                    <c:v>55%</c:v>
                  </c:pt>
                  <c:pt idx="9">
                    <c:v>57%</c:v>
                  </c:pt>
                  <c:pt idx="10">
                    <c:v>57%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8601-4AD9-975D-2A155C2D24B6}"/>
            </c:ext>
          </c:extLst>
        </c:ser>
        <c:ser>
          <c:idx val="1"/>
          <c:order val="1"/>
          <c:tx>
            <c:strRef>
              <c:f>'A-21'!$D$7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EB5757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01-4AD9-975D-2A155C2D24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01-4AD9-975D-2A155C2D24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01-4AD9-975D-2A155C2D24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01-4AD9-975D-2A155C2D24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01-4AD9-975D-2A155C2D24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01-4AD9-975D-2A155C2D24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01-4AD9-975D-2A155C2D24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01-4AD9-975D-2A155C2D24B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02DEB95-ADD8-4D5E-8630-C45641B0C6A5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601-4AD9-975D-2A155C2D24B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B8754D3-C917-4D28-A14B-22C95ECA80CC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601-4AD9-975D-2A155C2D24B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B7441DE-5726-4569-A5EA-5EA48730B2BB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601-4AD9-975D-2A155C2D2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'A-21'!$A$9:$A$19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'A-21'!$D$9:$D$19</c:f>
              <c:numCache>
                <c:formatCode>#,##0.0</c:formatCode>
                <c:ptCount val="11"/>
                <c:pt idx="0">
                  <c:v>9.6860359708000043</c:v>
                </c:pt>
                <c:pt idx="1">
                  <c:v>11.015724000000001</c:v>
                </c:pt>
                <c:pt idx="2">
                  <c:v>10.940056</c:v>
                </c:pt>
                <c:pt idx="3">
                  <c:v>11.10027</c:v>
                </c:pt>
                <c:pt idx="4">
                  <c:v>12.07156589235</c:v>
                </c:pt>
                <c:pt idx="5">
                  <c:v>10.214283496050003</c:v>
                </c:pt>
                <c:pt idx="6">
                  <c:v>10.553621</c:v>
                </c:pt>
                <c:pt idx="7" formatCode="0.0">
                  <c:v>9.7784300000000002</c:v>
                </c:pt>
                <c:pt idx="8" formatCode="0.0">
                  <c:v>11.05256</c:v>
                </c:pt>
                <c:pt idx="9" formatCode="0.0">
                  <c:v>12.197772000000001</c:v>
                </c:pt>
                <c:pt idx="10" formatCode="0.0">
                  <c:v>12.855314999999999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'A-21'!$H$9:$H$19</c15:f>
                <c15:dlblRangeCache>
                  <c:ptCount val="11"/>
                  <c:pt idx="0">
                    <c:v>19%</c:v>
                  </c:pt>
                  <c:pt idx="1">
                    <c:v>20%</c:v>
                  </c:pt>
                  <c:pt idx="2">
                    <c:v>20%</c:v>
                  </c:pt>
                  <c:pt idx="3">
                    <c:v>21%</c:v>
                  </c:pt>
                  <c:pt idx="4">
                    <c:v>22%</c:v>
                  </c:pt>
                  <c:pt idx="5">
                    <c:v>20%</c:v>
                  </c:pt>
                  <c:pt idx="6">
                    <c:v>19%</c:v>
                  </c:pt>
                  <c:pt idx="7">
                    <c:v>20%</c:v>
                  </c:pt>
                  <c:pt idx="8">
                    <c:v>21%</c:v>
                  </c:pt>
                  <c:pt idx="9">
                    <c:v>22%</c:v>
                  </c:pt>
                  <c:pt idx="10">
                    <c:v>22%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8601-4AD9-975D-2A155C2D24B6}"/>
            </c:ext>
          </c:extLst>
        </c:ser>
        <c:ser>
          <c:idx val="2"/>
          <c:order val="2"/>
          <c:tx>
            <c:strRef>
              <c:f>'A-21'!$E$7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BFC589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A7-482C-8144-30E93A451D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A7-482C-8144-30E93A451D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A7-482C-8144-30E93A451D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A7-482C-8144-30E93A451D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A7-482C-8144-30E93A451D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A7-482C-8144-30E93A451D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A7-482C-8144-30E93A451D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A7-482C-8144-30E93A451D8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7F55302-573F-43C2-B7BF-C45908DCE78C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A51-4799-8B61-86830068F38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5EA4C40-861C-4834-80AA-904DD0C0F222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A51-4799-8B61-86830068F38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4073E06-9733-4852-871A-C11EB5ABADC8}" type="CELLRANGE">
                      <a:rPr lang="en-US"/>
                      <a:pPr/>
                      <a:t>[INTERVALODACÉLULA]</a:t>
                    </a:fld>
                    <a:r>
                      <a:rPr lang="en-US" baseline="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A51-4799-8B61-86830068F3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'A-21'!$A$9:$A$19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'A-21'!$E$9:$E$19</c:f>
              <c:numCache>
                <c:formatCode>#,##0.0</c:formatCode>
                <c:ptCount val="11"/>
                <c:pt idx="0">
                  <c:v>9.2189999999999994</c:v>
                </c:pt>
                <c:pt idx="1">
                  <c:v>9.7806576000000014</c:v>
                </c:pt>
                <c:pt idx="2">
                  <c:v>13.152108199999999</c:v>
                </c:pt>
                <c:pt idx="3">
                  <c:v>10.915789499999999</c:v>
                </c:pt>
                <c:pt idx="4">
                  <c:v>10.159985593883997</c:v>
                </c:pt>
                <c:pt idx="5">
                  <c:v>14.086629585769998</c:v>
                </c:pt>
                <c:pt idx="6">
                  <c:v>16.272811099999995</c:v>
                </c:pt>
                <c:pt idx="7" formatCode="0.0">
                  <c:v>13.884056824637678</c:v>
                </c:pt>
                <c:pt idx="8" formatCode="0.0">
                  <c:v>12.301611631594204</c:v>
                </c:pt>
                <c:pt idx="9" formatCode="0.0">
                  <c:v>11.861294900000001</c:v>
                </c:pt>
                <c:pt idx="10" formatCode="0.0">
                  <c:v>12.6833168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'A-21'!$I$9:$I$19</c15:f>
                <c15:dlblRangeCache>
                  <c:ptCount val="11"/>
                  <c:pt idx="0">
                    <c:v>18%</c:v>
                  </c:pt>
                  <c:pt idx="1">
                    <c:v>18%</c:v>
                  </c:pt>
                  <c:pt idx="2">
                    <c:v>24%</c:v>
                  </c:pt>
                  <c:pt idx="3">
                    <c:v>20%</c:v>
                  </c:pt>
                  <c:pt idx="4">
                    <c:v>19%</c:v>
                  </c:pt>
                  <c:pt idx="5">
                    <c:v>27%</c:v>
                  </c:pt>
                  <c:pt idx="6">
                    <c:v>30%</c:v>
                  </c:pt>
                  <c:pt idx="7">
                    <c:v>28%</c:v>
                  </c:pt>
                  <c:pt idx="8">
                    <c:v>24%</c:v>
                  </c:pt>
                  <c:pt idx="9">
                    <c:v>21%</c:v>
                  </c:pt>
                  <c:pt idx="10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8601-4AD9-975D-2A155C2D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272115472"/>
        <c:axId val="-272136688"/>
      </c:barChart>
      <c:lineChart>
        <c:grouping val="standard"/>
        <c:varyColors val="0"/>
        <c:ser>
          <c:idx val="3"/>
          <c:order val="3"/>
          <c:tx>
            <c:strRef>
              <c:f>'A-21'!$F$7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'A-21'!$A$9:$A$19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'A-21'!$F$9:$F$19</c:f>
              <c:numCache>
                <c:formatCode>#,##0.0</c:formatCode>
                <c:ptCount val="11"/>
                <c:pt idx="0">
                  <c:v>50.584260821999997</c:v>
                </c:pt>
                <c:pt idx="1">
                  <c:v>54.149422350254412</c:v>
                </c:pt>
                <c:pt idx="2">
                  <c:v>54.295900065930006</c:v>
                </c:pt>
                <c:pt idx="3">
                  <c:v>53.419989270939993</c:v>
                </c:pt>
                <c:pt idx="4">
                  <c:v>54.460709855723991</c:v>
                </c:pt>
                <c:pt idx="5">
                  <c:v>52.297711943080003</c:v>
                </c:pt>
                <c:pt idx="6">
                  <c:v>54.68690894209999</c:v>
                </c:pt>
                <c:pt idx="7">
                  <c:v>49.813725165817687</c:v>
                </c:pt>
                <c:pt idx="8">
                  <c:v>52.055835042334202</c:v>
                </c:pt>
                <c:pt idx="9">
                  <c:v>55.477735528620002</c:v>
                </c:pt>
                <c:pt idx="10">
                  <c:v>59.140323226589999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601-4AD9-975D-2A155C2D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15472"/>
        <c:axId val="-272136688"/>
      </c:lineChart>
      <c:catAx>
        <c:axId val="-2721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36688"/>
        <c:crosses val="autoZero"/>
        <c:auto val="1"/>
        <c:lblAlgn val="ctr"/>
        <c:lblOffset val="100"/>
        <c:noMultiLvlLbl val="0"/>
      </c:catAx>
      <c:valAx>
        <c:axId val="-27213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 gasoline equivalent m³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5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9113300492610835E-2"/>
          <c:y val="7.6036866359447008E-2"/>
          <c:w val="0.83699429812652726"/>
          <c:h val="0.7434065096701622"/>
        </c:manualLayout>
      </c:layout>
      <c:lineChart>
        <c:grouping val="standard"/>
        <c:varyColors val="0"/>
        <c:ser>
          <c:idx val="0"/>
          <c:order val="0"/>
          <c:tx>
            <c:strRef>
              <c:f>'A-22'!$C$7</c:f>
              <c:strCache>
                <c:ptCount val="1"/>
                <c:pt idx="0">
                  <c:v>Type C gasoline</c:v>
                </c:pt>
              </c:strCache>
            </c:strRef>
          </c:tx>
          <c:spPr>
            <a:ln w="15875">
              <a:solidFill>
                <a:srgbClr val="A794BE"/>
              </a:solidFill>
            </a:ln>
          </c:spPr>
          <c:marker>
            <c:symbol val="circle"/>
            <c:size val="5"/>
            <c:spPr>
              <a:solidFill>
                <a:srgbClr val="A794BE"/>
              </a:solidFill>
              <a:ln>
                <a:solidFill>
                  <a:srgbClr val="A794BE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'A-22'!$A$9:$A$19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'A-22'!$C$9:$C$19</c:f>
              <c:numCache>
                <c:formatCode>0.0</c:formatCode>
                <c:ptCount val="11"/>
                <c:pt idx="0">
                  <c:v>41.365260821999996</c:v>
                </c:pt>
                <c:pt idx="1">
                  <c:v>44.368764750254407</c:v>
                </c:pt>
                <c:pt idx="2">
                  <c:v>41.143791865930005</c:v>
                </c:pt>
                <c:pt idx="3">
                  <c:v>42.504199770940005</c:v>
                </c:pt>
                <c:pt idx="4">
                  <c:v>44.300724261839996</c:v>
                </c:pt>
                <c:pt idx="5">
                  <c:v>38.211082357309998</c:v>
                </c:pt>
                <c:pt idx="6">
                  <c:v>38.414097842099999</c:v>
                </c:pt>
                <c:pt idx="7">
                  <c:v>35.929668341180005</c:v>
                </c:pt>
                <c:pt idx="8">
                  <c:v>39.754223410740003</c:v>
                </c:pt>
                <c:pt idx="9">
                  <c:v>43.616440628619998</c:v>
                </c:pt>
                <c:pt idx="10">
                  <c:v>46.457006426589999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B-4F31-8AFF-05C6AE170185}"/>
            </c:ext>
          </c:extLst>
        </c:ser>
        <c:ser>
          <c:idx val="1"/>
          <c:order val="1"/>
          <c:tx>
            <c:strRef>
              <c:f>'A-22'!$D$7</c:f>
              <c:strCache>
                <c:ptCount val="1"/>
                <c:pt idx="0">
                  <c:v>Hydrous ethanol</c:v>
                </c:pt>
              </c:strCache>
            </c:strRef>
          </c:tx>
          <c:spPr>
            <a:ln w="15875">
              <a:solidFill>
                <a:srgbClr val="BFC589"/>
              </a:solidFill>
            </a:ln>
          </c:spPr>
          <c:marker>
            <c:symbol val="circle"/>
            <c:size val="5"/>
            <c:spPr>
              <a:solidFill>
                <a:srgbClr val="BFC589"/>
              </a:solidFill>
              <a:ln>
                <a:solidFill>
                  <a:srgbClr val="BFC589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'A-22'!$A$9:$A$19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'A-22'!$D$9:$D$19</c:f>
              <c:numCache>
                <c:formatCode>0.0</c:formatCode>
                <c:ptCount val="11"/>
                <c:pt idx="0">
                  <c:v>13.17</c:v>
                </c:pt>
                <c:pt idx="1">
                  <c:v>13.972368000000001</c:v>
                </c:pt>
                <c:pt idx="2">
                  <c:v>18.788726</c:v>
                </c:pt>
                <c:pt idx="3">
                  <c:v>15.593985000000002</c:v>
                </c:pt>
                <c:pt idx="4">
                  <c:v>14.514265134119999</c:v>
                </c:pt>
                <c:pt idx="5">
                  <c:v>20.123756551099998</c:v>
                </c:pt>
                <c:pt idx="6">
                  <c:v>23.246872999999994</c:v>
                </c:pt>
                <c:pt idx="7">
                  <c:v>19.834366892339542</c:v>
                </c:pt>
                <c:pt idx="8">
                  <c:v>17.573730902277436</c:v>
                </c:pt>
                <c:pt idx="9">
                  <c:v>16.944707000000001</c:v>
                </c:pt>
                <c:pt idx="10">
                  <c:v>18.119024000000003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B-4F31-8AFF-05C6AE17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39952"/>
        <c:axId val="-272123632"/>
      </c:lineChart>
      <c:catAx>
        <c:axId val="-2721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3632"/>
        <c:crosses val="autoZero"/>
        <c:auto val="1"/>
        <c:lblAlgn val="ctr"/>
        <c:lblOffset val="100"/>
        <c:noMultiLvlLbl val="0"/>
      </c:catAx>
      <c:valAx>
        <c:axId val="-27212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1.874162924841007E-2"/>
              <c:y val="0.1827120398877475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39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6814542997381"/>
          <c:y val="0.10741300949513664"/>
          <c:w val="0.8254977335222845"/>
          <c:h val="0.63624109830940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'A-23'!$C$7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'A-23'!$A$9:$A$16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'A-23'!$C$9:$C$16</c:f>
              <c:numCache>
                <c:formatCode>#,##0.0</c:formatCode>
                <c:ptCount val="8"/>
                <c:pt idx="0">
                  <c:v>28.186574</c:v>
                </c:pt>
                <c:pt idx="1">
                  <c:v>28.337593000000002</c:v>
                </c:pt>
                <c:pt idx="2">
                  <c:v>26.011192000000001</c:v>
                </c:pt>
                <c:pt idx="3">
                  <c:v>25.394562999999998</c:v>
                </c:pt>
                <c:pt idx="4">
                  <c:v>23.547238</c:v>
                </c:pt>
                <c:pt idx="5">
                  <c:v>28.099701000000007</c:v>
                </c:pt>
                <c:pt idx="6">
                  <c:v>28.673702000000002</c:v>
                </c:pt>
                <c:pt idx="7">
                  <c:v>30.638453000000002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1-4249-8F20-799B8DBA04C7}"/>
            </c:ext>
          </c:extLst>
        </c:ser>
        <c:ser>
          <c:idx val="1"/>
          <c:order val="1"/>
          <c:tx>
            <c:strRef>
              <c:f>'A-23'!$D$7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'A-23'!$A$9:$A$16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'A-23'!$D$9:$D$16</c:f>
              <c:numCache>
                <c:formatCode>#,##0.0</c:formatCode>
                <c:ptCount val="8"/>
                <c:pt idx="0">
                  <c:v>31.40392977094</c:v>
                </c:pt>
                <c:pt idx="1">
                  <c:v>32.229158369489994</c:v>
                </c:pt>
                <c:pt idx="2">
                  <c:v>27.99679886126</c:v>
                </c:pt>
                <c:pt idx="3">
                  <c:v>27.860476842099999</c:v>
                </c:pt>
                <c:pt idx="4">
                  <c:v>26.151238341180001</c:v>
                </c:pt>
                <c:pt idx="5">
                  <c:v>28.70166341074</c:v>
                </c:pt>
                <c:pt idx="6">
                  <c:v>31.418668628620001</c:v>
                </c:pt>
                <c:pt idx="7">
                  <c:v>33.601691426590001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1-4249-8F20-799B8DBA04C7}"/>
            </c:ext>
          </c:extLst>
        </c:ser>
        <c:ser>
          <c:idx val="2"/>
          <c:order val="2"/>
          <c:tx>
            <c:strRef>
              <c:f>'A-23'!$E$7</c:f>
              <c:strCache>
                <c:ptCount val="1"/>
                <c:pt idx="0">
                  <c:v>Net imports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'A-23'!$A$9:$A$16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'A-23'!$E$9:$E$16</c:f>
              <c:numCache>
                <c:formatCode>#,##0.0</c:formatCode>
                <c:ptCount val="8"/>
                <c:pt idx="0">
                  <c:v>3.0817410000000001</c:v>
                </c:pt>
                <c:pt idx="1">
                  <c:v>4.0105150000000007</c:v>
                </c:pt>
                <c:pt idx="2">
                  <c:v>1.843512</c:v>
                </c:pt>
                <c:pt idx="3">
                  <c:v>2.8740150000000009</c:v>
                </c:pt>
                <c:pt idx="4">
                  <c:v>2.5727359999999999</c:v>
                </c:pt>
                <c:pt idx="5">
                  <c:v>0.96038999999999985</c:v>
                </c:pt>
                <c:pt idx="6">
                  <c:v>3.6002900000000002</c:v>
                </c:pt>
                <c:pt idx="7">
                  <c:v>2.5102960000000003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1-4249-8F20-799B8DBA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72118192"/>
        <c:axId val="-272131248"/>
      </c:barChart>
      <c:catAx>
        <c:axId val="-2721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1248"/>
        <c:crosses val="autoZero"/>
        <c:auto val="1"/>
        <c:lblAlgn val="ctr"/>
        <c:lblOffset val="100"/>
        <c:noMultiLvlLbl val="0"/>
      </c:catAx>
      <c:valAx>
        <c:axId val="-27213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1.1546452016437812E-2"/>
              <c:y val="0.218436481703114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4922326519529889"/>
          <c:h val="0.7434065096701622"/>
        </c:manualLayout>
      </c:layout>
      <c:lineChart>
        <c:grouping val="standard"/>
        <c:varyColors val="0"/>
        <c:ser>
          <c:idx val="0"/>
          <c:order val="0"/>
          <c:tx>
            <c:strRef>
              <c:f>'A-24'!$C$7</c:f>
              <c:strCache>
                <c:ptCount val="1"/>
                <c:pt idx="0">
                  <c:v>Consumer</c:v>
                </c:pt>
              </c:strCache>
            </c:strRef>
          </c:tx>
          <c:spPr>
            <a:ln w="15875" cap="rnd">
              <a:solidFill>
                <a:srgbClr val="BFC589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2.8708133971291953E-2"/>
                  <c:y val="-3.216911764705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CF-409D-BA4E-FBE61AEDD6E5}"/>
                </c:ext>
              </c:extLst>
            </c:dLbl>
            <c:dLbl>
              <c:idx val="39"/>
              <c:layout>
                <c:manualLayout>
                  <c:x val="-1.1961722488038366E-2"/>
                  <c:y val="-3.67647058823529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CF-409D-BA4E-FBE61AEDD6E5}"/>
                </c:ext>
              </c:extLst>
            </c:dLbl>
            <c:dLbl>
              <c:idx val="44"/>
              <c:layout>
                <c:manualLayout>
                  <c:x val="-3.3492822966507178E-2"/>
                  <c:y val="-4.13602941176471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CF-409D-BA4E-FBE61AEDD6E5}"/>
                </c:ext>
              </c:extLst>
            </c:dLbl>
            <c:dLbl>
              <c:idx val="47"/>
              <c:layout>
                <c:manualLayout>
                  <c:x val="-1.9138755980861243E-2"/>
                  <c:y val="-4.59558823529412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CF-409D-BA4E-FBE61AEDD6E5}"/>
                </c:ext>
              </c:extLst>
            </c:dLbl>
            <c:dLbl>
              <c:idx val="1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2-4BB1-BDEA-0C6235FA5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'A-24'!$A$9:$A$56</c:f>
              <c:numCache>
                <c:formatCode>[$-409]mmm\-yy;@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'A-24'!$C$9:$C$56</c:f>
              <c:numCache>
                <c:formatCode>#,##0.00</c:formatCode>
                <c:ptCount val="48"/>
                <c:pt idx="0">
                  <c:v>4.0984355294746884</c:v>
                </c:pt>
                <c:pt idx="1">
                  <c:v>4.1160949454429012</c:v>
                </c:pt>
                <c:pt idx="2">
                  <c:v>4.0473637190529157</c:v>
                </c:pt>
                <c:pt idx="3">
                  <c:v>3.5365768405973776</c:v>
                </c:pt>
                <c:pt idx="4">
                  <c:v>3.2516778353733096</c:v>
                </c:pt>
                <c:pt idx="5">
                  <c:v>3.3767907960542347</c:v>
                </c:pt>
                <c:pt idx="6">
                  <c:v>3.4711310432696711</c:v>
                </c:pt>
                <c:pt idx="7">
                  <c:v>3.4994839430895057</c:v>
                </c:pt>
                <c:pt idx="8">
                  <c:v>3.4772296731811467</c:v>
                </c:pt>
                <c:pt idx="9">
                  <c:v>3.7440126177813458</c:v>
                </c:pt>
                <c:pt idx="10">
                  <c:v>3.8307338648026974</c:v>
                </c:pt>
                <c:pt idx="11">
                  <c:v>3.8722820257836554</c:v>
                </c:pt>
                <c:pt idx="12">
                  <c:v>3.9190920848811279</c:v>
                </c:pt>
                <c:pt idx="13">
                  <c:v>4.1369042554949171</c:v>
                </c:pt>
                <c:pt idx="14">
                  <c:v>4.831125311019739</c:v>
                </c:pt>
                <c:pt idx="15">
                  <c:v>4.5460497295824442</c:v>
                </c:pt>
                <c:pt idx="16">
                  <c:v>5.0056919609065398</c:v>
                </c:pt>
                <c:pt idx="17">
                  <c:v>5.1083743813938813</c:v>
                </c:pt>
                <c:pt idx="18">
                  <c:v>5.0145538173090882</c:v>
                </c:pt>
                <c:pt idx="19">
                  <c:v>5.1471480785370556</c:v>
                </c:pt>
                <c:pt idx="20">
                  <c:v>5.3465311843929841</c:v>
                </c:pt>
                <c:pt idx="21">
                  <c:v>5.4946254712801119</c:v>
                </c:pt>
                <c:pt idx="22">
                  <c:v>5.9948821570162085</c:v>
                </c:pt>
                <c:pt idx="23">
                  <c:v>5.6900206802708793</c:v>
                </c:pt>
                <c:pt idx="24">
                  <c:v>5.5581120683950287</c:v>
                </c:pt>
                <c:pt idx="25">
                  <c:v>5.1692880087563369</c:v>
                </c:pt>
                <c:pt idx="26">
                  <c:v>5.2094809506902839</c:v>
                </c:pt>
                <c:pt idx="27">
                  <c:v>5.657310115547431</c:v>
                </c:pt>
                <c:pt idx="28">
                  <c:v>5.5690538134499663</c:v>
                </c:pt>
                <c:pt idx="29">
                  <c:v>5.1421230050430529</c:v>
                </c:pt>
                <c:pt idx="30">
                  <c:v>4.5667042746615047</c:v>
                </c:pt>
                <c:pt idx="31">
                  <c:v>4.1316316868508043</c:v>
                </c:pt>
                <c:pt idx="32">
                  <c:v>3.6572288161501594</c:v>
                </c:pt>
                <c:pt idx="33">
                  <c:v>3.740112091224761</c:v>
                </c:pt>
                <c:pt idx="34">
                  <c:v>4.0147586827682433</c:v>
                </c:pt>
                <c:pt idx="35">
                  <c:v>4.0071275268181958</c:v>
                </c:pt>
                <c:pt idx="36">
                  <c:v>4.0252274726592825</c:v>
                </c:pt>
                <c:pt idx="37">
                  <c:v>3.9125922494165963</c:v>
                </c:pt>
                <c:pt idx="38">
                  <c:v>4.0258757127940372</c:v>
                </c:pt>
                <c:pt idx="39">
                  <c:v>4.0481238608287473</c:v>
                </c:pt>
                <c:pt idx="40">
                  <c:v>4.037236635538739</c:v>
                </c:pt>
                <c:pt idx="41">
                  <c:v>3.8269790180226453</c:v>
                </c:pt>
                <c:pt idx="42">
                  <c:v>3.8561122703119097</c:v>
                </c:pt>
                <c:pt idx="43">
                  <c:v>3.6826343324817579</c:v>
                </c:pt>
                <c:pt idx="44">
                  <c:v>3.6986910558065453</c:v>
                </c:pt>
                <c:pt idx="45">
                  <c:v>3.6480197670809731</c:v>
                </c:pt>
                <c:pt idx="46">
                  <c:v>3.5966062008054456</c:v>
                </c:pt>
                <c:pt idx="47">
                  <c:v>3.5104086128356147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F-4C14-9632-936500E4E471}"/>
            </c:ext>
          </c:extLst>
        </c:ser>
        <c:ser>
          <c:idx val="1"/>
          <c:order val="1"/>
          <c:tx>
            <c:strRef>
              <c:f>'A-24'!$D$7</c:f>
              <c:strCache>
                <c:ptCount val="1"/>
                <c:pt idx="0">
                  <c:v>Distributor</c:v>
                </c:pt>
              </c:strCache>
            </c:strRef>
          </c:tx>
          <c:spPr>
            <a:ln w="15875" cap="rnd">
              <a:solidFill>
                <a:srgbClr val="949494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2.3923444976076642E-2"/>
                  <c:y val="-1.8382352941176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D4-4A21-B536-E56F01F15919}"/>
                </c:ext>
              </c:extLst>
            </c:dLbl>
            <c:dLbl>
              <c:idx val="3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D4-4A21-B536-E56F01F15919}"/>
                </c:ext>
              </c:extLst>
            </c:dLbl>
            <c:dLbl>
              <c:idx val="44"/>
              <c:layout>
                <c:manualLayout>
                  <c:x val="-4.3062200956937802E-2"/>
                  <c:y val="-1.3786764705882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D4-4A21-B536-E56F01F15919}"/>
                </c:ext>
              </c:extLst>
            </c:dLbl>
            <c:dLbl>
              <c:idx val="47"/>
              <c:layout>
                <c:manualLayout>
                  <c:x val="-1.4354066985646109E-2"/>
                  <c:y val="-1.3786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D4-4A21-B536-E56F01F15919}"/>
                </c:ext>
              </c:extLst>
            </c:dLbl>
            <c:dLbl>
              <c:idx val="1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2-4BB1-BDEA-0C6235FA5674}"/>
                </c:ext>
              </c:extLst>
            </c:dLbl>
            <c:spPr>
              <a:noFill/>
              <a:ln w="15875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'A-24'!$A$9:$A$56</c:f>
              <c:numCache>
                <c:formatCode>[$-409]mmm\-yy;@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'A-24'!$D$9:$D$56</c:f>
              <c:numCache>
                <c:formatCode>#,##0.00</c:formatCode>
                <c:ptCount val="48"/>
                <c:pt idx="0">
                  <c:v>3.6715680967705673</c:v>
                </c:pt>
                <c:pt idx="1">
                  <c:v>3.7143701616666078</c:v>
                </c:pt>
                <c:pt idx="2">
                  <c:v>3.6585837873416369</c:v>
                </c:pt>
                <c:pt idx="3">
                  <c:v>2.9598505885746733</c:v>
                </c:pt>
                <c:pt idx="4">
                  <c:v>2.727583878377847</c:v>
                </c:pt>
                <c:pt idx="5">
                  <c:v>2.9036585263246018</c:v>
                </c:pt>
                <c:pt idx="6">
                  <c:v>2.9971613425822463</c:v>
                </c:pt>
                <c:pt idx="7">
                  <c:v>3.0317061038759521</c:v>
                </c:pt>
                <c:pt idx="9">
                  <c:v>3.1436752652295801</c:v>
                </c:pt>
                <c:pt idx="10">
                  <c:v>3.2863079433144633</c:v>
                </c:pt>
                <c:pt idx="11">
                  <c:v>3.2827304370830297</c:v>
                </c:pt>
                <c:pt idx="12">
                  <c:v>3.338941418662682</c:v>
                </c:pt>
                <c:pt idx="13">
                  <c:v>3.5514081454865112</c:v>
                </c:pt>
                <c:pt idx="14">
                  <c:v>4.097572414891304</c:v>
                </c:pt>
                <c:pt idx="15">
                  <c:v>3.8255121078851717</c:v>
                </c:pt>
                <c:pt idx="16">
                  <c:v>4.3628299616608217</c:v>
                </c:pt>
                <c:pt idx="17">
                  <c:v>4.3820884951843002</c:v>
                </c:pt>
                <c:pt idx="18">
                  <c:v>4.3183288464797656</c:v>
                </c:pt>
                <c:pt idx="19">
                  <c:v>4.5462016724064975</c:v>
                </c:pt>
                <c:pt idx="20">
                  <c:v>4.7048724414856693</c:v>
                </c:pt>
                <c:pt idx="21">
                  <c:v>4.8414822572700409</c:v>
                </c:pt>
                <c:pt idx="22">
                  <c:v>5.2084014290934464</c:v>
                </c:pt>
                <c:pt idx="23">
                  <c:v>4.8021136204075976</c:v>
                </c:pt>
                <c:pt idx="24">
                  <c:v>4.6816536697669209</c:v>
                </c:pt>
                <c:pt idx="25">
                  <c:v>4.1760436526299145</c:v>
                </c:pt>
                <c:pt idx="26">
                  <c:v>4.4247584000237463</c:v>
                </c:pt>
                <c:pt idx="27">
                  <c:v>4.9237843704311084</c:v>
                </c:pt>
                <c:pt idx="28">
                  <c:v>4.6715562439329972</c:v>
                </c:pt>
                <c:pt idx="29">
                  <c:v>4.2753550519740591</c:v>
                </c:pt>
                <c:pt idx="30">
                  <c:v>3.8260999331033951</c:v>
                </c:pt>
                <c:pt idx="31">
                  <c:v>3.4328196591630462</c:v>
                </c:pt>
                <c:pt idx="32">
                  <c:v>2.9505189986654483</c:v>
                </c:pt>
                <c:pt idx="33">
                  <c:v>3.2281198664543265</c:v>
                </c:pt>
                <c:pt idx="34">
                  <c:v>3.4360051242775995</c:v>
                </c:pt>
                <c:pt idx="35">
                  <c:v>3.4148331586936993</c:v>
                </c:pt>
                <c:pt idx="36">
                  <c:v>3.3364696236088429</c:v>
                </c:pt>
                <c:pt idx="37">
                  <c:v>3.3086767390012333</c:v>
                </c:pt>
                <c:pt idx="38">
                  <c:v>3.3581080484849029</c:v>
                </c:pt>
                <c:pt idx="39">
                  <c:v>3.5068250322206103</c:v>
                </c:pt>
                <c:pt idx="40">
                  <c:v>3.3178941789099401</c:v>
                </c:pt>
                <c:pt idx="41">
                  <c:v>3.1324030345386924</c:v>
                </c:pt>
                <c:pt idx="42">
                  <c:v>3.0626219799662993</c:v>
                </c:pt>
                <c:pt idx="43">
                  <c:v>2.9319514992937483</c:v>
                </c:pt>
                <c:pt idx="44">
                  <c:v>2.9930850336683523</c:v>
                </c:pt>
                <c:pt idx="45">
                  <c:v>2.9647420992</c:v>
                </c:pt>
                <c:pt idx="46">
                  <c:v>2.9323296000000001</c:v>
                </c:pt>
                <c:pt idx="47">
                  <c:v>2.7429999999999999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F-4C14-9632-936500E4E471}"/>
            </c:ext>
          </c:extLst>
        </c:ser>
        <c:ser>
          <c:idx val="2"/>
          <c:order val="2"/>
          <c:tx>
            <c:strRef>
              <c:f>'A-24'!$E$7</c:f>
              <c:strCache>
                <c:ptCount val="1"/>
                <c:pt idx="0">
                  <c:v>Plant/SP</c:v>
                </c:pt>
              </c:strCache>
            </c:strRef>
          </c:tx>
          <c:spPr>
            <a:ln w="15875" cap="rnd">
              <a:solidFill>
                <a:srgbClr val="FAA764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2.1531100478468901E-2"/>
                  <c:y val="4.136029411764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D4-4A21-B536-E56F01F15919}"/>
                </c:ext>
              </c:extLst>
            </c:dLbl>
            <c:dLbl>
              <c:idx val="39"/>
              <c:layout>
                <c:manualLayout>
                  <c:x val="-1.1961722488038366E-2"/>
                  <c:y val="9.6507352941176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D4-4A21-B536-E56F01F15919}"/>
                </c:ext>
              </c:extLst>
            </c:dLbl>
            <c:dLbl>
              <c:idx val="45"/>
              <c:layout>
                <c:manualLayout>
                  <c:x val="-4.5454545454545456E-2"/>
                  <c:y val="4.136029411764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D4-4A21-B536-E56F01F15919}"/>
                </c:ext>
              </c:extLst>
            </c:dLbl>
            <c:dLbl>
              <c:idx val="47"/>
              <c:layout>
                <c:manualLayout>
                  <c:x val="-9.5693779904306216E-3"/>
                  <c:y val="1.3786764705882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D4-4A21-B536-E56F01F15919}"/>
                </c:ext>
              </c:extLst>
            </c:dLbl>
            <c:dLbl>
              <c:idx val="1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62-4BB1-BDEA-0C6235FA5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'A-24'!$A$9:$A$56</c:f>
              <c:numCache>
                <c:formatCode>[$-409]mmm\-yy;@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'A-24'!$E$9:$E$56</c:f>
              <c:numCache>
                <c:formatCode>#,##0.00</c:formatCode>
                <c:ptCount val="48"/>
                <c:pt idx="0">
                  <c:v>2.6268862815544987</c:v>
                </c:pt>
                <c:pt idx="1">
                  <c:v>2.6843326088168569</c:v>
                </c:pt>
                <c:pt idx="2">
                  <c:v>2.3745969053805136</c:v>
                </c:pt>
                <c:pt idx="3">
                  <c:v>1.7284003050706869</c:v>
                </c:pt>
                <c:pt idx="4">
                  <c:v>1.8261677757012222</c:v>
                </c:pt>
                <c:pt idx="5">
                  <c:v>2.082163545092425</c:v>
                </c:pt>
                <c:pt idx="6">
                  <c:v>2.0778628910350321</c:v>
                </c:pt>
                <c:pt idx="7">
                  <c:v>2.1822468331527443</c:v>
                </c:pt>
                <c:pt idx="8">
                  <c:v>2.2576868383819209</c:v>
                </c:pt>
                <c:pt idx="9">
                  <c:v>2.4725927640783527</c:v>
                </c:pt>
                <c:pt idx="10">
                  <c:v>2.5465800245939425</c:v>
                </c:pt>
                <c:pt idx="11">
                  <c:v>2.4901246131832417</c:v>
                </c:pt>
                <c:pt idx="12">
                  <c:v>2.5405358851098256</c:v>
                </c:pt>
                <c:pt idx="13">
                  <c:v>2.7476430455310838</c:v>
                </c:pt>
                <c:pt idx="14">
                  <c:v>3.1949845150541925</c:v>
                </c:pt>
                <c:pt idx="15">
                  <c:v>3.0269736395798099</c:v>
                </c:pt>
                <c:pt idx="16">
                  <c:v>3.4559230572690605</c:v>
                </c:pt>
                <c:pt idx="17">
                  <c:v>3.4305425712099114</c:v>
                </c:pt>
                <c:pt idx="18">
                  <c:v>3.4032710106748181</c:v>
                </c:pt>
                <c:pt idx="19">
                  <c:v>3.6045708036973525</c:v>
                </c:pt>
                <c:pt idx="20">
                  <c:v>3.7160402049341403</c:v>
                </c:pt>
                <c:pt idx="21">
                  <c:v>3.99754280010435</c:v>
                </c:pt>
                <c:pt idx="22">
                  <c:v>4.1232434772356639</c:v>
                </c:pt>
                <c:pt idx="23">
                  <c:v>3.7070015145322071</c:v>
                </c:pt>
                <c:pt idx="24">
                  <c:v>3.6510954366054369</c:v>
                </c:pt>
                <c:pt idx="25">
                  <c:v>3.1168847731959337</c:v>
                </c:pt>
                <c:pt idx="26">
                  <c:v>3.4562660803287764</c:v>
                </c:pt>
                <c:pt idx="27">
                  <c:v>3.853073501947275</c:v>
                </c:pt>
                <c:pt idx="28">
                  <c:v>3.5164999680195619</c:v>
                </c:pt>
                <c:pt idx="29">
                  <c:v>3.2180046663594681</c:v>
                </c:pt>
                <c:pt idx="30">
                  <c:v>3.093626798477803</c:v>
                </c:pt>
                <c:pt idx="31">
                  <c:v>2.8556649270912851</c:v>
                </c:pt>
                <c:pt idx="32">
                  <c:v>2.51596868704218</c:v>
                </c:pt>
                <c:pt idx="33">
                  <c:v>2.8089082295729302</c:v>
                </c:pt>
                <c:pt idx="34">
                  <c:v>2.9825029773600784</c:v>
                </c:pt>
                <c:pt idx="35">
                  <c:v>2.8815793409896009</c:v>
                </c:pt>
                <c:pt idx="36">
                  <c:v>2.7604446901504853</c:v>
                </c:pt>
                <c:pt idx="37">
                  <c:v>2.7642827964487844</c:v>
                </c:pt>
                <c:pt idx="38">
                  <c:v>2.7728729229158677</c:v>
                </c:pt>
                <c:pt idx="39">
                  <c:v>2.9697501441898444</c:v>
                </c:pt>
                <c:pt idx="40">
                  <c:v>2.637446417134107</c:v>
                </c:pt>
                <c:pt idx="41">
                  <c:v>2.5771134056886513</c:v>
                </c:pt>
                <c:pt idx="42">
                  <c:v>2.1942188188806644</c:v>
                </c:pt>
                <c:pt idx="43">
                  <c:v>2.1817854088073219</c:v>
                </c:pt>
                <c:pt idx="44">
                  <c:v>2.205643884993024</c:v>
                </c:pt>
                <c:pt idx="45">
                  <c:v>2.2098421211520001</c:v>
                </c:pt>
                <c:pt idx="46">
                  <c:v>2.1426319199999999</c:v>
                </c:pt>
                <c:pt idx="47">
                  <c:v>2.1307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F-4C14-9632-936500E4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72131792"/>
        <c:axId val="-272130160"/>
      </c:lineChart>
      <c:dateAx>
        <c:axId val="-2721317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0160"/>
        <c:crosses val="autoZero"/>
        <c:auto val="1"/>
        <c:lblOffset val="100"/>
        <c:baseTimeUnit val="months"/>
      </c:dateAx>
      <c:valAx>
        <c:axId val="-27213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R$ </a:t>
                </a:r>
                <a:r>
                  <a:rPr lang="en-US" sz="1000" b="1" baseline="-25000">
                    <a:solidFill>
                      <a:srgbClr val="000000"/>
                    </a:solidFill>
                  </a:rPr>
                  <a:t>(dez-23)</a:t>
                </a:r>
                <a:r>
                  <a:rPr lang="en-US" sz="1000" b="1">
                    <a:solidFill>
                      <a:srgbClr val="000000"/>
                    </a:solidFill>
                  </a:rPr>
                  <a:t>/litro</a:t>
                </a:r>
              </a:p>
            </c:rich>
          </c:tx>
          <c:layout>
            <c:manualLayout>
              <c:xMode val="edge"/>
              <c:yMode val="edge"/>
              <c:x val="7.4188903470399532E-3"/>
              <c:y val="0.26291469364315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5624316357007102"/>
          <c:h val="0.7434065096701622"/>
        </c:manualLayout>
      </c:layout>
      <c:lineChart>
        <c:grouping val="standard"/>
        <c:varyColors val="0"/>
        <c:ser>
          <c:idx val="0"/>
          <c:order val="0"/>
          <c:tx>
            <c:strRef>
              <c:f>'A-25'!$C$7</c:f>
              <c:strCache>
                <c:ptCount val="1"/>
                <c:pt idx="0">
                  <c:v>PE/PG</c:v>
                </c:pt>
              </c:strCache>
            </c:strRef>
          </c:tx>
          <c:spPr>
            <a:ln w="15875" cap="rnd">
              <a:solidFill>
                <a:srgbClr val="87AAD2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'A-25'!$A$9:$A$18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'A-25'!$C$9:$C$18</c:f>
              <c:numCache>
                <c:formatCode>0%</c:formatCode>
                <c:ptCount val="10"/>
                <c:pt idx="0">
                  <c:v>0.68740338666351386</c:v>
                </c:pt>
                <c:pt idx="1">
                  <c:v>0.6679406395525298</c:v>
                </c:pt>
                <c:pt idx="2">
                  <c:v>0.71032989106301347</c:v>
                </c:pt>
                <c:pt idx="3">
                  <c:v>0.70737928604861489</c:v>
                </c:pt>
                <c:pt idx="4">
                  <c:v>0.65965947965339355</c:v>
                </c:pt>
                <c:pt idx="5">
                  <c:v>0.66366887922227435</c:v>
                </c:pt>
                <c:pt idx="6">
                  <c:v>0.68940533207319299</c:v>
                </c:pt>
                <c:pt idx="7">
                  <c:v>0.73145313136888135</c:v>
                </c:pt>
                <c:pt idx="8">
                  <c:v>0.73364141126594884</c:v>
                </c:pt>
                <c:pt idx="9">
                  <c:v>0.68000523363422505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5-4459-A9EC-25CFBD210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72135056"/>
        <c:axId val="-272143760"/>
      </c:lineChart>
      <c:catAx>
        <c:axId val="-27213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43760"/>
        <c:crosses val="autoZero"/>
        <c:auto val="1"/>
        <c:lblAlgn val="ctr"/>
        <c:lblOffset val="100"/>
        <c:noMultiLvlLbl val="0"/>
      </c:catAx>
      <c:valAx>
        <c:axId val="-272143760"/>
        <c:scaling>
          <c:orientation val="minMax"/>
          <c:max val="0.8"/>
          <c:min val="0.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623387400621"/>
          <c:y val="0.14532276207409558"/>
          <c:w val="0.7650803855453866"/>
          <c:h val="0.65743858630574414"/>
        </c:manualLayout>
      </c:layout>
      <c:lineChart>
        <c:grouping val="standard"/>
        <c:varyColors val="0"/>
        <c:ser>
          <c:idx val="1"/>
          <c:order val="1"/>
          <c:tx>
            <c:strRef>
              <c:f>'A-26'!$D$7</c:f>
              <c:strCache>
                <c:ptCount val="1"/>
                <c:pt idx="0">
                  <c:v>PE</c:v>
                </c:pt>
              </c:strCache>
            </c:strRef>
          </c:tx>
          <c:spPr>
            <a:ln w="28575" cap="rnd">
              <a:solidFill>
                <a:srgbClr val="7F94AB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7F94AB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'A-26'!$A$9:$A$20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'A-26'!$D$9:$D$20</c:f>
              <c:numCache>
                <c:formatCode>0.00</c:formatCode>
                <c:ptCount val="12"/>
                <c:pt idx="0">
                  <c:v>4.0252274726592825</c:v>
                </c:pt>
                <c:pt idx="1">
                  <c:v>3.9125922494165954</c:v>
                </c:pt>
                <c:pt idx="2">
                  <c:v>4.0258757127940372</c:v>
                </c:pt>
                <c:pt idx="3">
                  <c:v>4.0481238608287473</c:v>
                </c:pt>
                <c:pt idx="4">
                  <c:v>4.0372366355387381</c:v>
                </c:pt>
                <c:pt idx="5">
                  <c:v>3.8269790180226448</c:v>
                </c:pt>
                <c:pt idx="6">
                  <c:v>3.8561122703119093</c:v>
                </c:pt>
                <c:pt idx="7">
                  <c:v>3.6826343324817574</c:v>
                </c:pt>
                <c:pt idx="8">
                  <c:v>3.6986910558065449</c:v>
                </c:pt>
                <c:pt idx="9">
                  <c:v>3.6480197670809722</c:v>
                </c:pt>
                <c:pt idx="10">
                  <c:v>3.596606200805446</c:v>
                </c:pt>
                <c:pt idx="11">
                  <c:v>3.5104086128356147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666-82F6-E235866C9E6C}"/>
            </c:ext>
          </c:extLst>
        </c:ser>
        <c:ser>
          <c:idx val="2"/>
          <c:order val="2"/>
          <c:tx>
            <c:strRef>
              <c:f>'A-26'!$E$7</c:f>
              <c:strCache>
                <c:ptCount val="1"/>
                <c:pt idx="0">
                  <c:v>PG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6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'A-26'!$A$9:$A$20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'A-26'!$E$9:$E$20</c:f>
              <c:numCache>
                <c:formatCode>0.00</c:formatCode>
                <c:ptCount val="12"/>
                <c:pt idx="0">
                  <c:v>5.2486377580116139</c:v>
                </c:pt>
                <c:pt idx="1">
                  <c:v>5.2444528257945429</c:v>
                </c:pt>
                <c:pt idx="2">
                  <c:v>5.6417097631923481</c:v>
                </c:pt>
                <c:pt idx="3">
                  <c:v>5.5918703601879214</c:v>
                </c:pt>
                <c:pt idx="4">
                  <c:v>5.4625928335246066</c:v>
                </c:pt>
                <c:pt idx="5">
                  <c:v>5.4648467872431912</c:v>
                </c:pt>
                <c:pt idx="6">
                  <c:v>5.6796262363151779</c:v>
                </c:pt>
                <c:pt idx="7">
                  <c:v>5.7686858679181352</c:v>
                </c:pt>
                <c:pt idx="8">
                  <c:v>5.8769204567955473</c:v>
                </c:pt>
                <c:pt idx="9">
                  <c:v>5.7731180416060699</c:v>
                </c:pt>
                <c:pt idx="10">
                  <c:v>5.662971071426667</c:v>
                </c:pt>
                <c:pt idx="11">
                  <c:v>5.6037477910219051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666-82F6-E235866C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25808"/>
        <c:axId val="-272133968"/>
      </c:lineChart>
      <c:lineChart>
        <c:grouping val="standard"/>
        <c:varyColors val="0"/>
        <c:ser>
          <c:idx val="0"/>
          <c:order val="0"/>
          <c:tx>
            <c:strRef>
              <c:f>'A-26'!$C$7</c:f>
              <c:strCache>
                <c:ptCount val="1"/>
                <c:pt idx="0">
                  <c:v>PE/PG</c:v>
                </c:pt>
              </c:strCache>
            </c:strRef>
          </c:tx>
          <c:spPr>
            <a:ln w="15875" cap="rnd">
              <a:solidFill>
                <a:srgbClr val="BFC589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'A-26'!$A$9:$A$20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'A-26'!$C$9:$C$20</c:f>
              <c:numCache>
                <c:formatCode>0.0%</c:formatCode>
                <c:ptCount val="12"/>
                <c:pt idx="0">
                  <c:v>0.76690000000000003</c:v>
                </c:pt>
                <c:pt idx="1">
                  <c:v>0.746</c:v>
                </c:pt>
                <c:pt idx="2">
                  <c:v>0.71360000000000001</c:v>
                </c:pt>
                <c:pt idx="3">
                  <c:v>0.72393020583057743</c:v>
                </c:pt>
                <c:pt idx="4">
                  <c:v>0.73909999999999998</c:v>
                </c:pt>
                <c:pt idx="5">
                  <c:v>0.70030000000000003</c:v>
                </c:pt>
                <c:pt idx="6">
                  <c:v>0.67889999999999995</c:v>
                </c:pt>
                <c:pt idx="7">
                  <c:v>0.63839999999999997</c:v>
                </c:pt>
                <c:pt idx="8">
                  <c:v>0.62939999999999996</c:v>
                </c:pt>
                <c:pt idx="9">
                  <c:v>0.63190000000000002</c:v>
                </c:pt>
                <c:pt idx="10">
                  <c:v>0.6351</c:v>
                </c:pt>
                <c:pt idx="11">
                  <c:v>0.62643943727443396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B7-4666-82F6-E235866C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28528"/>
        <c:axId val="-272114384"/>
      </c:lineChart>
      <c:dateAx>
        <c:axId val="-2721258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3968"/>
        <c:crosses val="autoZero"/>
        <c:auto val="1"/>
        <c:lblOffset val="100"/>
        <c:baseTimeUnit val="months"/>
        <c:majorUnit val="1"/>
        <c:majorTimeUnit val="months"/>
      </c:dateAx>
      <c:valAx>
        <c:axId val="-272133968"/>
        <c:scaling>
          <c:orientation val="minMax"/>
          <c:max val="11"/>
          <c:min val="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 i="0" baseline="0">
                    <a:effectLst/>
                  </a:rPr>
                  <a:t>R$ </a:t>
                </a:r>
                <a:r>
                  <a:rPr lang="en-US" sz="1000" b="1" i="0" baseline="-25000">
                    <a:effectLst/>
                  </a:rPr>
                  <a:t>(dez-23)</a:t>
                </a:r>
                <a:r>
                  <a:rPr lang="en-US" sz="1000" b="1" i="0" baseline="0">
                    <a:effectLst/>
                  </a:rPr>
                  <a:t>/litre</a:t>
                </a:r>
                <a:endParaRPr lang="pt-BR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1.3898329335120209E-2"/>
              <c:y val="0.27336224101019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25808"/>
        <c:crosses val="autoZero"/>
        <c:crossBetween val="between"/>
      </c:valAx>
      <c:valAx>
        <c:axId val="-272114384"/>
        <c:scaling>
          <c:orientation val="minMax"/>
          <c:max val="0.8"/>
          <c:min val="0.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28528"/>
        <c:crosses val="max"/>
        <c:crossBetween val="between"/>
      </c:valAx>
      <c:dateAx>
        <c:axId val="-27212852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-2721143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831253101829"/>
          <c:y val="0.10022249222855159"/>
          <c:w val="0.80626458322530925"/>
          <c:h val="0.69170703611948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'A-27'!$C$7</c:f>
              <c:strCache>
                <c:ptCount val="1"/>
                <c:pt idx="0">
                  <c:v>Differenciation - 2023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E6-41ED-AEAA-EFE631D13C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E6-41ED-AEAA-EFE631D13C1B}"/>
                </c:ext>
              </c:extLst>
            </c:dLbl>
            <c:dLbl>
              <c:idx val="6"/>
              <c:layout>
                <c:manualLayout>
                  <c:x val="1.5126958400864319E-2"/>
                  <c:y val="-5.5299539170506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4-47B1-8FD0-7E16AA3680B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E6-41ED-AEAA-EFE631D13C1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E6-41ED-AEAA-EFE631D13C1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E6-41ED-AEAA-EFE631D13C1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E6-41ED-AEAA-EFE631D13C1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E6-41ED-AEAA-EFE631D13C1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E6-41ED-AEAA-EFE631D13C1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3E6-41ED-AEAA-EFE631D13C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'A-27'!$A$9:$A$35</c15:sqref>
                  </c15:fullRef>
                </c:ext>
              </c:extLst>
              <c:f>'A-27'!$A$10:$A$34</c:f>
              <c:strCache>
                <c:ptCount val="25"/>
                <c:pt idx="0">
                  <c:v>MG</c:v>
                </c:pt>
                <c:pt idx="1">
                  <c:v>MA</c:v>
                </c:pt>
                <c:pt idx="2">
                  <c:v>SP</c:v>
                </c:pt>
                <c:pt idx="3">
                  <c:v>BA</c:v>
                </c:pt>
                <c:pt idx="4">
                  <c:v>PR</c:v>
                </c:pt>
                <c:pt idx="5">
                  <c:v>AP</c:v>
                </c:pt>
                <c:pt idx="6">
                  <c:v>RN</c:v>
                </c:pt>
                <c:pt idx="7">
                  <c:v>PA</c:v>
                </c:pt>
                <c:pt idx="8">
                  <c:v>MS</c:v>
                </c:pt>
                <c:pt idx="9">
                  <c:v>DF</c:v>
                </c:pt>
                <c:pt idx="10">
                  <c:v>PI</c:v>
                </c:pt>
                <c:pt idx="11">
                  <c:v>PB</c:v>
                </c:pt>
                <c:pt idx="12">
                  <c:v>PE</c:v>
                </c:pt>
                <c:pt idx="13">
                  <c:v>CE</c:v>
                </c:pt>
                <c:pt idx="14">
                  <c:v>AC</c:v>
                </c:pt>
                <c:pt idx="15">
                  <c:v>AL</c:v>
                </c:pt>
                <c:pt idx="16">
                  <c:v>GO</c:v>
                </c:pt>
                <c:pt idx="17">
                  <c:v>ES</c:v>
                </c:pt>
                <c:pt idx="18">
                  <c:v>RO</c:v>
                </c:pt>
                <c:pt idx="19">
                  <c:v>AM</c:v>
                </c:pt>
                <c:pt idx="20">
                  <c:v>RR</c:v>
                </c:pt>
                <c:pt idx="21">
                  <c:v>SE</c:v>
                </c:pt>
                <c:pt idx="22">
                  <c:v>RS</c:v>
                </c:pt>
                <c:pt idx="23">
                  <c:v>SC</c:v>
                </c:pt>
                <c:pt idx="24">
                  <c:v>RJ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'A-27'!$C$9:$C$35</c15:sqref>
                  </c15:fullRef>
                </c:ext>
              </c:extLst>
              <c:f>'A-27'!$C$10:$C$34</c:f>
              <c:numCache>
                <c:formatCode>0%</c:formatCode>
                <c:ptCount val="25"/>
                <c:pt idx="0">
                  <c:v>0.14261685072718125</c:v>
                </c:pt>
                <c:pt idx="1">
                  <c:v>0.12799742477636214</c:v>
                </c:pt>
                <c:pt idx="2">
                  <c:v>0.11350175381352474</c:v>
                </c:pt>
                <c:pt idx="3">
                  <c:v>0.11149537219809624</c:v>
                </c:pt>
                <c:pt idx="4">
                  <c:v>9.828336148648649E-2</c:v>
                </c:pt>
                <c:pt idx="5">
                  <c:v>9.6866319414638857E-2</c:v>
                </c:pt>
                <c:pt idx="6">
                  <c:v>9.1357606027498345E-2</c:v>
                </c:pt>
                <c:pt idx="7">
                  <c:v>8.5582630217479E-2</c:v>
                </c:pt>
                <c:pt idx="8">
                  <c:v>8.5416479782563309E-2</c:v>
                </c:pt>
                <c:pt idx="9">
                  <c:v>7.8355079550604667E-2</c:v>
                </c:pt>
                <c:pt idx="10">
                  <c:v>6.6460343974263814E-2</c:v>
                </c:pt>
                <c:pt idx="11">
                  <c:v>5.6193721889635118E-2</c:v>
                </c:pt>
                <c:pt idx="12">
                  <c:v>5.5588410886742767E-2</c:v>
                </c:pt>
                <c:pt idx="13">
                  <c:v>5.1913520293058207E-2</c:v>
                </c:pt>
                <c:pt idx="14">
                  <c:v>3.808461470655064E-2</c:v>
                </c:pt>
                <c:pt idx="15">
                  <c:v>3.7663495044525847E-2</c:v>
                </c:pt>
                <c:pt idx="16">
                  <c:v>2.7788600142801323E-2</c:v>
                </c:pt>
                <c:pt idx="17">
                  <c:v>2.670712347006704E-2</c:v>
                </c:pt>
                <c:pt idx="18">
                  <c:v>2.2216175765664176E-2</c:v>
                </c:pt>
                <c:pt idx="19">
                  <c:v>1.9315440759906127E-2</c:v>
                </c:pt>
                <c:pt idx="20">
                  <c:v>1.5142348682968376E-2</c:v>
                </c:pt>
                <c:pt idx="21">
                  <c:v>1.3194385904097133E-2</c:v>
                </c:pt>
                <c:pt idx="22">
                  <c:v>1.2349939005909666E-2</c:v>
                </c:pt>
                <c:pt idx="23">
                  <c:v>6.6196442076880135E-3</c:v>
                </c:pt>
                <c:pt idx="24">
                  <c:v>3.2879928315411866E-3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E6-41ED-AEAA-EFE631D1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-272137776"/>
        <c:axId val="-272133424"/>
      </c:barChart>
      <c:catAx>
        <c:axId val="-27213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3424"/>
        <c:crosses val="autoZero"/>
        <c:auto val="1"/>
        <c:lblAlgn val="ctr"/>
        <c:lblOffset val="100"/>
        <c:noMultiLvlLbl val="0"/>
      </c:catAx>
      <c:valAx>
        <c:axId val="-27213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8954218765036"/>
          <c:y val="9.5730423128470229E-2"/>
          <c:w val="0.77119941238424916"/>
          <c:h val="0.659621812063842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'A-28'!$D$7</c:f>
              <c:strCache>
                <c:ptCount val="1"/>
                <c:pt idx="0">
                  <c:v>Consumption of hydrous ethanol</c:v>
                </c:pt>
              </c:strCache>
            </c:strRef>
          </c:tx>
          <c:spPr>
            <a:solidFill>
              <a:srgbClr val="D96971"/>
            </a:solidFill>
            <a:ln>
              <a:noFill/>
            </a:ln>
            <a:effectLst/>
          </c:spPr>
          <c:invertIfNegative val="0"/>
          <c:cat>
            <c:numRef>
              <c:f>'A-28'!$A$9:$A$20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'A-28'!$D$9:$D$20</c:f>
              <c:numCache>
                <c:formatCode>#,##0.00</c:formatCode>
                <c:ptCount val="12"/>
                <c:pt idx="0">
                  <c:v>1.056971275</c:v>
                </c:pt>
                <c:pt idx="1">
                  <c:v>1.095355021</c:v>
                </c:pt>
                <c:pt idx="2">
                  <c:v>1.2609077770000003</c:v>
                </c:pt>
                <c:pt idx="3">
                  <c:v>1.1598690360000004</c:v>
                </c:pt>
                <c:pt idx="4">
                  <c:v>1.2039773669999998</c:v>
                </c:pt>
                <c:pt idx="5">
                  <c:v>1.1753689830000003</c:v>
                </c:pt>
                <c:pt idx="6">
                  <c:v>1.1608735539999999</c:v>
                </c:pt>
                <c:pt idx="7">
                  <c:v>1.3986226620000002</c:v>
                </c:pt>
                <c:pt idx="8">
                  <c:v>1.4910755810000003</c:v>
                </c:pt>
                <c:pt idx="9">
                  <c:v>1.5790722329999993</c:v>
                </c:pt>
                <c:pt idx="10">
                  <c:v>1.600016635</c:v>
                </c:pt>
                <c:pt idx="11">
                  <c:v>1.8527900350000004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D-4255-8F65-B5B1E67683CD}"/>
            </c:ext>
          </c:extLst>
        </c:ser>
        <c:ser>
          <c:idx val="2"/>
          <c:order val="2"/>
          <c:tx>
            <c:strRef>
              <c:f>'A-28'!$E$7</c:f>
              <c:strCache>
                <c:ptCount val="1"/>
                <c:pt idx="0">
                  <c:v>Production of hydrous ethanol</c:v>
                </c:pt>
              </c:strCache>
            </c:strRef>
          </c:tx>
          <c:spPr>
            <a:solidFill>
              <a:srgbClr val="B3D0A4"/>
            </a:solidFill>
            <a:ln>
              <a:noFill/>
            </a:ln>
            <a:effectLst/>
          </c:spPr>
          <c:invertIfNegative val="0"/>
          <c:cat>
            <c:numRef>
              <c:f>'A-28'!$A$9:$A$20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'A-28'!$E$9:$E$20</c:f>
              <c:numCache>
                <c:formatCode>#,##0.00</c:formatCode>
                <c:ptCount val="12"/>
                <c:pt idx="0">
                  <c:v>0.31848599999999999</c:v>
                </c:pt>
                <c:pt idx="1">
                  <c:v>0.28326099999999999</c:v>
                </c:pt>
                <c:pt idx="2">
                  <c:v>0.529609</c:v>
                </c:pt>
                <c:pt idx="3">
                  <c:v>1.086309</c:v>
                </c:pt>
                <c:pt idx="4">
                  <c:v>2.3747120000000002</c:v>
                </c:pt>
                <c:pt idx="5">
                  <c:v>2.3704710000000002</c:v>
                </c:pt>
                <c:pt idx="6">
                  <c:v>3.0296059999999998</c:v>
                </c:pt>
                <c:pt idx="7">
                  <c:v>2.9757449999999999</c:v>
                </c:pt>
                <c:pt idx="8">
                  <c:v>2.7995589999999999</c:v>
                </c:pt>
                <c:pt idx="9">
                  <c:v>2.4627910000000002</c:v>
                </c:pt>
                <c:pt idx="10">
                  <c:v>2.0293640000000002</c:v>
                </c:pt>
                <c:pt idx="11">
                  <c:v>1.197233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D-4255-8F65-B5B1E676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8121247"/>
        <c:axId val="598122687"/>
      </c:barChart>
      <c:lineChart>
        <c:grouping val="standard"/>
        <c:varyColors val="0"/>
        <c:ser>
          <c:idx val="0"/>
          <c:order val="0"/>
          <c:tx>
            <c:strRef>
              <c:f>'A-28'!$C$7</c:f>
              <c:strCache>
                <c:ptCount val="1"/>
                <c:pt idx="0">
                  <c:v>Dif. $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'A-28'!$A$9:$A$20</c:f>
              <c:numCache>
                <c:formatCode>[$-409]mmm\-yy;@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'A-28'!$C$9:$C$20</c:f>
              <c:numCache>
                <c:formatCode>#,##0.00</c:formatCode>
                <c:ptCount val="12"/>
                <c:pt idx="0">
                  <c:v>1.2234102853523314</c:v>
                </c:pt>
                <c:pt idx="1">
                  <c:v>1.3318605763779474</c:v>
                </c:pt>
                <c:pt idx="2">
                  <c:v>1.6158340503983109</c:v>
                </c:pt>
                <c:pt idx="3">
                  <c:v>1.5437464993591741</c:v>
                </c:pt>
                <c:pt idx="4">
                  <c:v>1.4253561979858684</c:v>
                </c:pt>
                <c:pt idx="5">
                  <c:v>1.6378677692205463</c:v>
                </c:pt>
                <c:pt idx="6">
                  <c:v>1.8235139660032686</c:v>
                </c:pt>
                <c:pt idx="7">
                  <c:v>2.0860515354363778</c:v>
                </c:pt>
                <c:pt idx="8">
                  <c:v>2.1782294009890024</c:v>
                </c:pt>
                <c:pt idx="9">
                  <c:v>2.1250982745250977</c:v>
                </c:pt>
                <c:pt idx="10">
                  <c:v>2.066364870621221</c:v>
                </c:pt>
                <c:pt idx="11">
                  <c:v>2.0933391781862905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D-4255-8F65-B5B1E676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801983"/>
        <c:axId val="713816863"/>
      </c:lineChart>
      <c:dateAx>
        <c:axId val="598121247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598122687"/>
        <c:crosses val="autoZero"/>
        <c:auto val="1"/>
        <c:lblOffset val="100"/>
        <c:baseTimeUnit val="months"/>
      </c:dateAx>
      <c:valAx>
        <c:axId val="59812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Billion 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598121247"/>
        <c:crosses val="autoZero"/>
        <c:crossBetween val="between"/>
      </c:valAx>
      <c:valAx>
        <c:axId val="71381686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R$/litre</a:t>
                </a:r>
              </a:p>
            </c:rich>
          </c:tx>
          <c:layout>
            <c:manualLayout>
              <c:xMode val="edge"/>
              <c:yMode val="edge"/>
              <c:x val="0.94154053144971406"/>
              <c:y val="0.3366267614020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13801983"/>
        <c:crosses val="max"/>
        <c:crossBetween val="between"/>
        <c:majorUnit val="0.25"/>
      </c:valAx>
      <c:dateAx>
        <c:axId val="713801983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71381686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9113300492610835E-2"/>
          <c:y val="7.6036866359447008E-2"/>
          <c:w val="0.89473371862999884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'A-29'!$C$7</c:f>
              <c:strCache>
                <c:ptCount val="1"/>
                <c:pt idx="0">
                  <c:v>Implantation (sugarcane)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771553872221668E-4"/>
                  <c:y val="-3.6978786156885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8D-4030-AFF9-73D504848890}"/>
                </c:ext>
              </c:extLst>
            </c:dLbl>
            <c:dLbl>
              <c:idx val="5"/>
              <c:layout>
                <c:manualLayout>
                  <c:x val="-8.6070993180980237E-17"/>
                  <c:y val="2.1650879566982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8D-4030-AFF9-73D504848890}"/>
                </c:ext>
              </c:extLst>
            </c:dLbl>
            <c:dLbl>
              <c:idx val="11"/>
              <c:layout>
                <c:manualLayout>
                  <c:x val="-2.3474178403757591E-3"/>
                  <c:y val="2.165087956698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8D-4030-AFF9-73D5048488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8D-4030-AFF9-73D5048488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8D-4030-AFF9-73D5048488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8D-4030-AFF9-73D504848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'A-29'!$A$9:$A$27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'A-29'!$C$9:$C$27</c:f>
              <c:numCache>
                <c:formatCode>0</c:formatCode>
                <c:ptCount val="19"/>
                <c:pt idx="0">
                  <c:v>8</c:v>
                </c:pt>
                <c:pt idx="1">
                  <c:v>24</c:v>
                </c:pt>
                <c:pt idx="2">
                  <c:v>26</c:v>
                </c:pt>
                <c:pt idx="3">
                  <c:v>34</c:v>
                </c:pt>
                <c:pt idx="4">
                  <c:v>21</c:v>
                </c:pt>
                <c:pt idx="5">
                  <c:v>13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10">
                  <c:v>1</c:v>
                </c:pt>
                <c:pt idx="11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8D-4030-AFF9-73D504848890}"/>
            </c:ext>
          </c:extLst>
        </c:ser>
        <c:ser>
          <c:idx val="2"/>
          <c:order val="1"/>
          <c:tx>
            <c:strRef>
              <c:f>'A-29'!$E$7</c:f>
              <c:strCache>
                <c:ptCount val="1"/>
                <c:pt idx="0">
                  <c:v>Reactivation (sugarcane)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8.6070993180980237E-17"/>
                  <c:y val="-3.2476319350473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8D-4030-AFF9-73D504848890}"/>
                </c:ext>
              </c:extLst>
            </c:dLbl>
            <c:dLbl>
              <c:idx val="13"/>
              <c:layout>
                <c:manualLayout>
                  <c:x val="0"/>
                  <c:y val="-3.7889039242219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8D-4030-AFF9-73D504848890}"/>
                </c:ext>
              </c:extLst>
            </c:dLbl>
            <c:dLbl>
              <c:idx val="14"/>
              <c:layout>
                <c:manualLayout>
                  <c:x val="-1.7214198636196047E-16"/>
                  <c:y val="-3.247631935047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8D-4030-AFF9-73D504848890}"/>
                </c:ext>
              </c:extLst>
            </c:dLbl>
            <c:dLbl>
              <c:idx val="15"/>
              <c:layout>
                <c:manualLayout>
                  <c:x val="-1.7214198636196047E-16"/>
                  <c:y val="-4.8714479025710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8D-4030-AFF9-73D5048488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8D-4030-AFF9-73D504848890}"/>
                </c:ext>
              </c:extLst>
            </c:dLbl>
            <c:dLbl>
              <c:idx val="17"/>
              <c:layout>
                <c:manualLayout>
                  <c:x val="0"/>
                  <c:y val="-3.2762793505399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8D-4030-AFF9-73D5048488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85-4ABB-991E-3CAA75A83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'A-29'!$A$9:$A$27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'A-29'!$E$9:$E$27</c:f>
              <c:numCache>
                <c:formatCode>0</c:formatCode>
                <c:ptCount val="19"/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8D-4030-AFF9-73D504848890}"/>
            </c:ext>
          </c:extLst>
        </c:ser>
        <c:ser>
          <c:idx val="1"/>
          <c:order val="2"/>
          <c:tx>
            <c:strRef>
              <c:f>'A-29'!$D$7</c:f>
              <c:strCache>
                <c:ptCount val="1"/>
                <c:pt idx="0">
                  <c:v>Shutdown (sugarcane)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8.6070993180980237E-17"/>
                  <c:y val="-4.8714479025710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8D-4030-AFF9-73D504848890}"/>
                </c:ext>
              </c:extLst>
            </c:dLbl>
            <c:dLbl>
              <c:idx val="8"/>
              <c:layout>
                <c:manualLayout>
                  <c:x val="0"/>
                  <c:y val="-3.247631935047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8D-4030-AFF9-73D504848890}"/>
                </c:ext>
              </c:extLst>
            </c:dLbl>
            <c:dLbl>
              <c:idx val="9"/>
              <c:layout>
                <c:manualLayout>
                  <c:x val="-4.6948356807512597E-3"/>
                  <c:y val="2.7063599458728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8D-4030-AFF9-73D5048488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8D-4030-AFF9-73D504848890}"/>
                </c:ext>
              </c:extLst>
            </c:dLbl>
            <c:dLbl>
              <c:idx val="12"/>
              <c:layout>
                <c:manualLayout>
                  <c:x val="0"/>
                  <c:y val="3.247631935047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8D-4030-AFF9-73D504848890}"/>
                </c:ext>
              </c:extLst>
            </c:dLbl>
            <c:dLbl>
              <c:idx val="14"/>
              <c:layout>
                <c:manualLayout>
                  <c:x val="7.0422535211267607E-3"/>
                  <c:y val="-4.3301759133964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8D-4030-AFF9-73D504848890}"/>
                </c:ext>
              </c:extLst>
            </c:dLbl>
            <c:dLbl>
              <c:idx val="15"/>
              <c:layout>
                <c:manualLayout>
                  <c:x val="2.3474178403754147E-3"/>
                  <c:y val="-2.7063173260311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8D-4030-AFF9-73D504848890}"/>
                </c:ext>
              </c:extLst>
            </c:dLbl>
            <c:dLbl>
              <c:idx val="16"/>
              <c:layout>
                <c:manualLayout>
                  <c:x val="4.6511627906976744E-3"/>
                  <c:y val="-4.8713626628876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8D-4030-AFF9-73D504848890}"/>
                </c:ext>
              </c:extLst>
            </c:dLbl>
            <c:dLbl>
              <c:idx val="17"/>
              <c:layout>
                <c:manualLayout>
                  <c:x val="2.3560186114432698E-3"/>
                  <c:y val="-4.36824348001061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622597002000859E-2"/>
                      <c:h val="8.43641932764040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5E8D-4030-AFF9-73D5048488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85-4ABB-991E-3CAA75A83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'A-29'!$A$9:$A$27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'A-29'!$D$9:$D$27</c:f>
              <c:numCache>
                <c:formatCode>0</c:formatCode>
                <c:ptCount val="19"/>
                <c:pt idx="3">
                  <c:v>-4</c:v>
                </c:pt>
                <c:pt idx="4">
                  <c:v>-5</c:v>
                </c:pt>
                <c:pt idx="5">
                  <c:v>-5</c:v>
                </c:pt>
                <c:pt idx="6">
                  <c:v>-19</c:v>
                </c:pt>
                <c:pt idx="7">
                  <c:v>-20</c:v>
                </c:pt>
                <c:pt idx="8">
                  <c:v>-17</c:v>
                </c:pt>
                <c:pt idx="9">
                  <c:v>-15</c:v>
                </c:pt>
                <c:pt idx="10">
                  <c:v>-11</c:v>
                </c:pt>
                <c:pt idx="11">
                  <c:v>0</c:v>
                </c:pt>
                <c:pt idx="12">
                  <c:v>-15</c:v>
                </c:pt>
                <c:pt idx="13">
                  <c:v>-1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E8D-4030-AFF9-73D504848890}"/>
            </c:ext>
          </c:extLst>
        </c:ser>
        <c:ser>
          <c:idx val="3"/>
          <c:order val="3"/>
          <c:tx>
            <c:strRef>
              <c:f>'A-29'!$F$7</c:f>
              <c:strCache>
                <c:ptCount val="1"/>
                <c:pt idx="0">
                  <c:v>Implantation (corn)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6"/>
              <c:layout>
                <c:manualLayout>
                  <c:x val="2.1097046413502108E-3"/>
                  <c:y val="-3.8659793814433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8D-4030-AFF9-73D504848890}"/>
                </c:ext>
              </c:extLst>
            </c:dLbl>
            <c:dLbl>
              <c:idx val="18"/>
              <c:layout>
                <c:manualLayout>
                  <c:x val="0"/>
                  <c:y val="-1.2886597938144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8D-4030-AFF9-73D504848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'A-29'!$A$9:$A$27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'A-29'!$F$9:$F$27</c:f>
              <c:numCache>
                <c:formatCode>0</c:formatCode>
                <c:ptCount val="19"/>
                <c:pt idx="6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E8D-4030-AFF9-73D504848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72113840"/>
        <c:axId val="-272117104"/>
      </c:barChart>
      <c:catAx>
        <c:axId val="-27211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7104"/>
        <c:crosses val="autoZero"/>
        <c:auto val="1"/>
        <c:lblAlgn val="ctr"/>
        <c:lblOffset val="100"/>
        <c:noMultiLvlLbl val="0"/>
      </c:catAx>
      <c:valAx>
        <c:axId val="-27211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Production units</a:t>
                </a:r>
              </a:p>
            </c:rich>
          </c:tx>
          <c:layout>
            <c:manualLayout>
              <c:xMode val="edge"/>
              <c:yMode val="edge"/>
              <c:x val="7.9758668454307739E-3"/>
              <c:y val="0.191207378044859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31084835893883E-2"/>
          <c:y val="0.83751675223545885"/>
          <c:w val="0.86092744107312336"/>
          <c:h val="0.13798368025778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4395582017765025"/>
          <c:h val="0.7434065096701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'A-3'!$C$8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'A-3'!$C$10:$C$19</c:f>
              <c:numCache>
                <c:formatCode>#,##0.0</c:formatCode>
                <c:ptCount val="10"/>
                <c:pt idx="0">
                  <c:v>3.341471705143904</c:v>
                </c:pt>
                <c:pt idx="1">
                  <c:v>3.2820454408313839</c:v>
                </c:pt>
                <c:pt idx="2">
                  <c:v>3.9146339035494848</c:v>
                </c:pt>
                <c:pt idx="3">
                  <c:v>3.8750313351639094</c:v>
                </c:pt>
                <c:pt idx="4">
                  <c:v>3.9248422317026281</c:v>
                </c:pt>
                <c:pt idx="5">
                  <c:v>3.7836990092418641</c:v>
                </c:pt>
                <c:pt idx="6">
                  <c:v>3.7144551231237219</c:v>
                </c:pt>
                <c:pt idx="7">
                  <c:v>3.6421878738158586</c:v>
                </c:pt>
                <c:pt idx="8">
                  <c:v>3.6126942134932962</c:v>
                </c:pt>
                <c:pt idx="9">
                  <c:v>3.5180931280018566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7-4E1D-BE94-6A96DC300DC4}"/>
            </c:ext>
          </c:extLst>
        </c:ser>
        <c:ser>
          <c:idx val="1"/>
          <c:order val="1"/>
          <c:tx>
            <c:strRef>
              <c:f>'A-3'!$D$8</c:f>
              <c:strCache>
                <c:ptCount val="1"/>
                <c:pt idx="0">
                  <c:v>Center South</c:v>
                </c:pt>
              </c:strCache>
            </c:strRef>
          </c:tx>
          <c:spPr>
            <a:solidFill>
              <a:srgbClr val="FAA7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pt-BR"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'A-3'!$D$10:$D$19</c:f>
              <c:numCache>
                <c:formatCode>#,##0.0</c:formatCode>
                <c:ptCount val="10"/>
                <c:pt idx="0">
                  <c:v>3.2631767803201646</c:v>
                </c:pt>
                <c:pt idx="1">
                  <c:v>3.2178130069301649</c:v>
                </c:pt>
                <c:pt idx="2">
                  <c:v>3.8371930453777292</c:v>
                </c:pt>
                <c:pt idx="3">
                  <c:v>3.7979133157943084</c:v>
                </c:pt>
                <c:pt idx="4">
                  <c:v>3.8549217357703434</c:v>
                </c:pt>
                <c:pt idx="5">
                  <c:v>3.6994612353368796</c:v>
                </c:pt>
                <c:pt idx="6">
                  <c:v>3.6390877764465888</c:v>
                </c:pt>
                <c:pt idx="7">
                  <c:v>3.5827521899268047</c:v>
                </c:pt>
                <c:pt idx="8">
                  <c:v>3.5267669640825616</c:v>
                </c:pt>
                <c:pt idx="9">
                  <c:v>3.4224349224626502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7-4E1D-BE94-6A96DC300DC4}"/>
            </c:ext>
          </c:extLst>
        </c:ser>
        <c:ser>
          <c:idx val="2"/>
          <c:order val="2"/>
          <c:tx>
            <c:strRef>
              <c:f>'A-3'!$E$8</c:f>
              <c:strCache>
                <c:ptCount val="1"/>
                <c:pt idx="0">
                  <c:v>North-Northeast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pt-BR"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'A-3'!$A$10:$A$19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'A-3'!$E$10:$E$19</c:f>
              <c:numCache>
                <c:formatCode>#,##0.0</c:formatCode>
                <c:ptCount val="10"/>
                <c:pt idx="0">
                  <c:v>4.0847674665602014</c:v>
                </c:pt>
                <c:pt idx="1">
                  <c:v>4.0950209554481649</c:v>
                </c:pt>
                <c:pt idx="2">
                  <c:v>4.5999195019482366</c:v>
                </c:pt>
                <c:pt idx="3">
                  <c:v>4.5528514460655138</c:v>
                </c:pt>
                <c:pt idx="4">
                  <c:v>4.5430928620010942</c:v>
                </c:pt>
                <c:pt idx="5">
                  <c:v>4.4985723500129229</c:v>
                </c:pt>
                <c:pt idx="6">
                  <c:v>4.3643383479639928</c:v>
                </c:pt>
                <c:pt idx="7">
                  <c:v>4.2132906215501533</c:v>
                </c:pt>
                <c:pt idx="8">
                  <c:v>4.3018180329638493</c:v>
                </c:pt>
                <c:pt idx="9">
                  <c:v>4.2781648677452999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7-4E1D-BE94-6A96DC30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66533888"/>
        <c:axId val="-366529536"/>
      </c:barChart>
      <c:catAx>
        <c:axId val="-36653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66529536"/>
        <c:crosses val="autoZero"/>
        <c:auto val="1"/>
        <c:lblAlgn val="ctr"/>
        <c:lblOffset val="100"/>
        <c:noMultiLvlLbl val="0"/>
      </c:catAx>
      <c:valAx>
        <c:axId val="-366529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>
                    <a:solidFill>
                      <a:srgbClr val="000000"/>
                    </a:solidFill>
                  </a:rPr>
                  <a:t>No. of cuts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33818642461358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6653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4751464256623099"/>
          <c:h val="0.7434065096701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'A-30'!$C$7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F080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'A-30'!$A$9:$A$18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'A-30'!$C$9:$C$18</c:f>
              <c:numCache>
                <c:formatCode>0</c:formatCode>
                <c:ptCount val="10"/>
                <c:pt idx="0">
                  <c:v>106</c:v>
                </c:pt>
                <c:pt idx="1">
                  <c:v>116</c:v>
                </c:pt>
                <c:pt idx="2">
                  <c:v>120</c:v>
                </c:pt>
                <c:pt idx="3">
                  <c:v>128</c:v>
                </c:pt>
                <c:pt idx="4">
                  <c:v>126</c:v>
                </c:pt>
                <c:pt idx="5">
                  <c:v>130</c:v>
                </c:pt>
                <c:pt idx="6">
                  <c:v>129.34100000000001</c:v>
                </c:pt>
                <c:pt idx="7">
                  <c:v>132</c:v>
                </c:pt>
                <c:pt idx="8">
                  <c:v>135.773</c:v>
                </c:pt>
                <c:pt idx="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5-4F02-9A62-1B477951BC85}"/>
            </c:ext>
          </c:extLst>
        </c:ser>
        <c:ser>
          <c:idx val="1"/>
          <c:order val="1"/>
          <c:tx>
            <c:strRef>
              <c:f>'A-30'!$D$7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D5D9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'A-30'!$A$9:$A$18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'A-30'!$D$9:$D$18</c:f>
              <c:numCache>
                <c:formatCode>0</c:formatCode>
                <c:ptCount val="10"/>
                <c:pt idx="0">
                  <c:v>206</c:v>
                </c:pt>
                <c:pt idx="1">
                  <c:v>213</c:v>
                </c:pt>
                <c:pt idx="2">
                  <c:v>219</c:v>
                </c:pt>
                <c:pt idx="3">
                  <c:v>237</c:v>
                </c:pt>
                <c:pt idx="4">
                  <c:v>233</c:v>
                </c:pt>
                <c:pt idx="5">
                  <c:v>237</c:v>
                </c:pt>
                <c:pt idx="6">
                  <c:v>242.90199999999999</c:v>
                </c:pt>
                <c:pt idx="7">
                  <c:v>246</c:v>
                </c:pt>
                <c:pt idx="8">
                  <c:v>251.30529999999999</c:v>
                </c:pt>
                <c:pt idx="9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5-4F02-9A62-1B477951B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72132336"/>
        <c:axId val="-272113296"/>
      </c:barChart>
      <c:catAx>
        <c:axId val="-2721323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3296"/>
        <c:crosses val="autoZero"/>
        <c:auto val="1"/>
        <c:lblAlgn val="ctr"/>
        <c:lblOffset val="100"/>
        <c:noMultiLvlLbl val="0"/>
      </c:catAx>
      <c:valAx>
        <c:axId val="-27211329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1,000 m³/day</a:t>
                </a:r>
              </a:p>
            </c:rich>
          </c:tx>
          <c:layout>
            <c:manualLayout>
              <c:xMode val="edge"/>
              <c:yMode val="edge"/>
              <c:x val="1.4727540500736377E-2"/>
              <c:y val="0.258377640340879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23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5347523369923584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'A-31'!$C$7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rgbClr val="F0808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D6-4E00-B6AF-91300BDA042D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B-422D-96A2-58CB94B6E5AE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8B-422D-96A2-58CB94B6E5A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'A-31'!$A$9:$A$14</c:f>
              <c:strCache>
                <c:ptCount val="6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  <c:pt idx="5">
                  <c:v>Brazil</c:v>
                </c:pt>
              </c:strCache>
            </c:strRef>
          </c:cat>
          <c:val>
            <c:numRef>
              <c:f>'A-31'!$C$9:$C$14</c:f>
              <c:numCache>
                <c:formatCode>0.0</c:formatCode>
                <c:ptCount val="6"/>
                <c:pt idx="0">
                  <c:v>1.1580189999999999</c:v>
                </c:pt>
                <c:pt idx="1">
                  <c:v>0.38801600000000003</c:v>
                </c:pt>
                <c:pt idx="2">
                  <c:v>7.5399999999999995E-2</c:v>
                </c:pt>
                <c:pt idx="3">
                  <c:v>3.9109880000000001</c:v>
                </c:pt>
                <c:pt idx="4">
                  <c:v>0.29133300000000001</c:v>
                </c:pt>
                <c:pt idx="5">
                  <c:v>5.8237559999999995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B-422D-96A2-58CB94B6E5AE}"/>
            </c:ext>
          </c:extLst>
        </c:ser>
        <c:ser>
          <c:idx val="1"/>
          <c:order val="1"/>
          <c:tx>
            <c:strRef>
              <c:f>'A-31'!$D$7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rgbClr val="D5D9B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3389176810895547E-2"/>
                  <c:y val="-8.477744068230654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FA-4FAB-9DE1-DE2823C051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8B-422D-96A2-58CB94B6E5AE}"/>
                </c:ext>
              </c:extLst>
            </c:dLbl>
            <c:dLbl>
              <c:idx val="4"/>
              <c:layout>
                <c:manualLayout>
                  <c:x val="4.5799686633722941E-2"/>
                  <c:y val="-9.24855491329479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FA-4FAB-9DE1-DE2823C0514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'A-31'!$A$9:$A$14</c:f>
              <c:strCache>
                <c:ptCount val="6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  <c:pt idx="5">
                  <c:v>Brazil</c:v>
                </c:pt>
              </c:strCache>
            </c:strRef>
          </c:cat>
          <c:val>
            <c:numRef>
              <c:f>'A-31'!$D$9:$D$14</c:f>
              <c:numCache>
                <c:formatCode>0.0</c:formatCode>
                <c:ptCount val="6"/>
                <c:pt idx="0">
                  <c:v>3.951692</c:v>
                </c:pt>
                <c:pt idx="1">
                  <c:v>0.68536299999999994</c:v>
                </c:pt>
                <c:pt idx="2">
                  <c:v>5.4399999999999997E-2</c:v>
                </c:pt>
                <c:pt idx="3">
                  <c:v>7.1384790000000002</c:v>
                </c:pt>
                <c:pt idx="4">
                  <c:v>0.59951299999999996</c:v>
                </c:pt>
                <c:pt idx="5">
                  <c:v>12.429447000000001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B-422D-96A2-58CB94B6E5AE}"/>
            </c:ext>
          </c:extLst>
        </c:ser>
        <c:ser>
          <c:idx val="2"/>
          <c:order val="2"/>
          <c:tx>
            <c:strRef>
              <c:f>'A-31'!$E$7</c:f>
              <c:strCache>
                <c:ptCount val="1"/>
                <c:pt idx="0">
                  <c:v>Other alcohols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cat>
            <c:strRef>
              <c:f>'A-31'!$A$9:$A$14</c:f>
              <c:strCache>
                <c:ptCount val="6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  <c:pt idx="5">
                  <c:v>Brazil</c:v>
                </c:pt>
              </c:strCache>
            </c:strRef>
          </c:cat>
          <c:val>
            <c:numRef>
              <c:f>'A-31'!$E$9:$E$14</c:f>
              <c:numCache>
                <c:formatCode>0.00</c:formatCode>
                <c:ptCount val="6"/>
                <c:pt idx="0" formatCode="0.0">
                  <c:v>0</c:v>
                </c:pt>
                <c:pt idx="1">
                  <c:v>2.3E-2</c:v>
                </c:pt>
                <c:pt idx="2" formatCode="0.0">
                  <c:v>0</c:v>
                </c:pt>
                <c:pt idx="3">
                  <c:v>4.0932999999999997E-2</c:v>
                </c:pt>
                <c:pt idx="4" formatCode="0.0000">
                  <c:v>7.6099999999999996E-4</c:v>
                </c:pt>
                <c:pt idx="5" formatCode="0.0000">
                  <c:v>6.4693999999999988E-2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B-422D-96A2-58CB94B6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72142672"/>
        <c:axId val="-272142128"/>
      </c:barChart>
      <c:lineChart>
        <c:grouping val="stacked"/>
        <c:varyColors val="0"/>
        <c:ser>
          <c:idx val="3"/>
          <c:order val="3"/>
          <c:tx>
            <c:strRef>
              <c:f>'A-31'!$F$7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'A-31'!$A$9:$A$14</c:f>
              <c:strCache>
                <c:ptCount val="6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  <c:pt idx="5">
                  <c:v>Brazil</c:v>
                </c:pt>
              </c:strCache>
            </c:strRef>
          </c:cat>
          <c:val>
            <c:numRef>
              <c:f>'A-31'!$F$9:$F$14</c:f>
              <c:numCache>
                <c:formatCode>0.0</c:formatCode>
                <c:ptCount val="6"/>
                <c:pt idx="0">
                  <c:v>5.1097109999999999</c:v>
                </c:pt>
                <c:pt idx="1">
                  <c:v>1.096379</c:v>
                </c:pt>
                <c:pt idx="2">
                  <c:v>0.1298</c:v>
                </c:pt>
                <c:pt idx="3">
                  <c:v>11.090400000000001</c:v>
                </c:pt>
                <c:pt idx="4">
                  <c:v>0.89160700000000004</c:v>
                </c:pt>
                <c:pt idx="5">
                  <c:v>18.317897000000002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8B-422D-96A2-58CB94B6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42672"/>
        <c:axId val="-272142128"/>
      </c:lineChart>
      <c:catAx>
        <c:axId val="-27214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42128"/>
        <c:crosses val="autoZero"/>
        <c:auto val="1"/>
        <c:lblAlgn val="ctr"/>
        <c:lblOffset val="100"/>
        <c:noMultiLvlLbl val="0"/>
      </c:catAx>
      <c:valAx>
        <c:axId val="-27214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4267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7316628524882"/>
          <c:y val="9.8283319423781698E-2"/>
          <c:w val="0.78223698140673592"/>
          <c:h val="0.59072675642507144"/>
        </c:manualLayout>
      </c:layout>
      <c:areaChart>
        <c:grouping val="stacked"/>
        <c:varyColors val="0"/>
        <c:ser>
          <c:idx val="0"/>
          <c:order val="0"/>
          <c:tx>
            <c:strRef>
              <c:f>'A-32'!$C$7</c:f>
              <c:strCache>
                <c:ptCount val="1"/>
                <c:pt idx="0">
                  <c:v>Hydropower
(&gt;30 MW)</c:v>
                </c:pt>
              </c:strCache>
            </c:strRef>
          </c:tx>
          <c:spPr>
            <a:solidFill>
              <a:srgbClr val="87AAD2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'A-32'!$C$9:$C$44</c:f>
              <c:numCache>
                <c:formatCode>#,##0.0_ ;\-#,##0.0\ </c:formatCode>
                <c:ptCount val="36"/>
                <c:pt idx="0">
                  <c:v>43.055918282786301</c:v>
                </c:pt>
                <c:pt idx="1">
                  <c:v>48.636146684226212</c:v>
                </c:pt>
                <c:pt idx="2">
                  <c:v>50.102470913971786</c:v>
                </c:pt>
                <c:pt idx="3">
                  <c:v>44.758744154919462</c:v>
                </c:pt>
                <c:pt idx="4">
                  <c:v>41.426051375123649</c:v>
                </c:pt>
                <c:pt idx="5">
                  <c:v>35.385266839890306</c:v>
                </c:pt>
                <c:pt idx="6">
                  <c:v>31.406729007879047</c:v>
                </c:pt>
                <c:pt idx="7">
                  <c:v>30.188633376883075</c:v>
                </c:pt>
                <c:pt idx="8">
                  <c:v>32.413151968979179</c:v>
                </c:pt>
                <c:pt idx="9">
                  <c:v>31.759476055236561</c:v>
                </c:pt>
                <c:pt idx="10">
                  <c:v>37.0979149092</c:v>
                </c:pt>
                <c:pt idx="11">
                  <c:v>42.169870985560493</c:v>
                </c:pt>
                <c:pt idx="12">
                  <c:v>47.867830158000011</c:v>
                </c:pt>
                <c:pt idx="13">
                  <c:v>51.534764667999994</c:v>
                </c:pt>
                <c:pt idx="14">
                  <c:v>52.717697172999991</c:v>
                </c:pt>
                <c:pt idx="15">
                  <c:v>49.412717150999988</c:v>
                </c:pt>
                <c:pt idx="16">
                  <c:v>45.145739974000001</c:v>
                </c:pt>
                <c:pt idx="17">
                  <c:v>43.633191914999998</c:v>
                </c:pt>
                <c:pt idx="18">
                  <c:v>41.616739948999985</c:v>
                </c:pt>
                <c:pt idx="19">
                  <c:v>40.138815864000001</c:v>
                </c:pt>
                <c:pt idx="20">
                  <c:v>40.630320968999989</c:v>
                </c:pt>
                <c:pt idx="21">
                  <c:v>40.852982375999993</c:v>
                </c:pt>
                <c:pt idx="22">
                  <c:v>46.489830808000001</c:v>
                </c:pt>
                <c:pt idx="23">
                  <c:v>47.686403538</c:v>
                </c:pt>
                <c:pt idx="24">
                  <c:v>49.942791843217741</c:v>
                </c:pt>
                <c:pt idx="25">
                  <c:v>52.420420943883933</c:v>
                </c:pt>
                <c:pt idx="26">
                  <c:v>55.016776457934135</c:v>
                </c:pt>
                <c:pt idx="27">
                  <c:v>49.104979649879169</c:v>
                </c:pt>
                <c:pt idx="28">
                  <c:v>44.58999318925806</c:v>
                </c:pt>
                <c:pt idx="29">
                  <c:v>39.648669761047231</c:v>
                </c:pt>
                <c:pt idx="30">
                  <c:v>37.779463585990506</c:v>
                </c:pt>
                <c:pt idx="31">
                  <c:v>41.080825087639703</c:v>
                </c:pt>
                <c:pt idx="32">
                  <c:v>43.368770333756899</c:v>
                </c:pt>
                <c:pt idx="33">
                  <c:v>45.100730198395162</c:v>
                </c:pt>
                <c:pt idx="34">
                  <c:v>47.220514418934719</c:v>
                </c:pt>
                <c:pt idx="35">
                  <c:v>47.4552060696249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D-4E21-BE95-45B21A3DF14A}"/>
            </c:ext>
          </c:extLst>
        </c:ser>
        <c:ser>
          <c:idx val="1"/>
          <c:order val="1"/>
          <c:tx>
            <c:strRef>
              <c:f>'A-32'!$D$7</c:f>
              <c:strCache>
                <c:ptCount val="1"/>
                <c:pt idx="0">
                  <c:v>SHP plants</c:v>
                </c:pt>
              </c:strCache>
            </c:strRef>
          </c:tx>
          <c:spPr>
            <a:solidFill>
              <a:srgbClr val="FAA764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'A-32'!$D$9:$D$44</c:f>
              <c:numCache>
                <c:formatCode>#,##0.0_ ;\-#,##0.0\ </c:formatCode>
                <c:ptCount val="36"/>
                <c:pt idx="0">
                  <c:v>3.0107750851155894</c:v>
                </c:pt>
                <c:pt idx="1">
                  <c:v>3.2546851999345208</c:v>
                </c:pt>
                <c:pt idx="2">
                  <c:v>3.002821238688171</c:v>
                </c:pt>
                <c:pt idx="3">
                  <c:v>2.3253986975208312</c:v>
                </c:pt>
                <c:pt idx="4">
                  <c:v>2.019226326241935</c:v>
                </c:pt>
                <c:pt idx="5">
                  <c:v>2.2390044905027779</c:v>
                </c:pt>
                <c:pt idx="6">
                  <c:v>1.8790712425860212</c:v>
                </c:pt>
                <c:pt idx="7">
                  <c:v>1.5653480974032263</c:v>
                </c:pt>
                <c:pt idx="8">
                  <c:v>1.837413515701388</c:v>
                </c:pt>
                <c:pt idx="9">
                  <c:v>2.7794554547284926</c:v>
                </c:pt>
                <c:pt idx="10">
                  <c:v>2.8680394562986131</c:v>
                </c:pt>
                <c:pt idx="11">
                  <c:v>2.9393565584260783</c:v>
                </c:pt>
                <c:pt idx="12">
                  <c:v>3.0825081319999974</c:v>
                </c:pt>
                <c:pt idx="13">
                  <c:v>3.2106262039999995</c:v>
                </c:pt>
                <c:pt idx="14">
                  <c:v>3.35596988</c:v>
                </c:pt>
                <c:pt idx="15">
                  <c:v>3.4582254800000016</c:v>
                </c:pt>
                <c:pt idx="16">
                  <c:v>3.1489908889999998</c:v>
                </c:pt>
                <c:pt idx="17">
                  <c:v>3.2030059049999999</c:v>
                </c:pt>
                <c:pt idx="18">
                  <c:v>2.447180694</c:v>
                </c:pt>
                <c:pt idx="19">
                  <c:v>2.4817577500000008</c:v>
                </c:pt>
                <c:pt idx="20">
                  <c:v>2.2085310399999982</c:v>
                </c:pt>
                <c:pt idx="21">
                  <c:v>2.691322247</c:v>
                </c:pt>
                <c:pt idx="22">
                  <c:v>2.5885758009999993</c:v>
                </c:pt>
                <c:pt idx="23">
                  <c:v>3.2690631550000027</c:v>
                </c:pt>
                <c:pt idx="24">
                  <c:v>3.3352306603051072</c:v>
                </c:pt>
                <c:pt idx="25">
                  <c:v>3.3777239827782743</c:v>
                </c:pt>
                <c:pt idx="26">
                  <c:v>3.2919720375456989</c:v>
                </c:pt>
                <c:pt idx="27">
                  <c:v>3.1142420337874999</c:v>
                </c:pt>
                <c:pt idx="28">
                  <c:v>2.7947465748185483</c:v>
                </c:pt>
                <c:pt idx="29">
                  <c:v>2.5797751715458328</c:v>
                </c:pt>
                <c:pt idx="30">
                  <c:v>2.5798718064543</c:v>
                </c:pt>
                <c:pt idx="31">
                  <c:v>2.1384055271034899</c:v>
                </c:pt>
                <c:pt idx="32">
                  <c:v>2.4561699575208298</c:v>
                </c:pt>
                <c:pt idx="33">
                  <c:v>2.7595947087177417</c:v>
                </c:pt>
                <c:pt idx="34">
                  <c:v>2.7779901003236107</c:v>
                </c:pt>
                <c:pt idx="35">
                  <c:v>2.8389404240040297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9D-4E21-BE95-45B21A3DF14A}"/>
            </c:ext>
          </c:extLst>
        </c:ser>
        <c:ser>
          <c:idx val="2"/>
          <c:order val="2"/>
          <c:tx>
            <c:strRef>
              <c:f>'A-32'!$E$7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rgbClr val="949494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'A-32'!$E$9:$E$44</c:f>
              <c:numCache>
                <c:formatCode>#,##0.0_ ;\-#,##0.0\ </c:formatCode>
                <c:ptCount val="36"/>
                <c:pt idx="0">
                  <c:v>14.685228753545697</c:v>
                </c:pt>
                <c:pt idx="1">
                  <c:v>11.555042103209821</c:v>
                </c:pt>
                <c:pt idx="2">
                  <c:v>10.024262094711021</c:v>
                </c:pt>
                <c:pt idx="3">
                  <c:v>11.40964861692639</c:v>
                </c:pt>
                <c:pt idx="4">
                  <c:v>12.950243489666665</c:v>
                </c:pt>
                <c:pt idx="5">
                  <c:v>17.241745852181943</c:v>
                </c:pt>
                <c:pt idx="6">
                  <c:v>18.866589502110223</c:v>
                </c:pt>
                <c:pt idx="7">
                  <c:v>20.833353200942202</c:v>
                </c:pt>
                <c:pt idx="8">
                  <c:v>20.978255745684727</c:v>
                </c:pt>
                <c:pt idx="9">
                  <c:v>20.406066493880374</c:v>
                </c:pt>
                <c:pt idx="10">
                  <c:v>18.052308906868056</c:v>
                </c:pt>
                <c:pt idx="11">
                  <c:v>12.977591632014784</c:v>
                </c:pt>
                <c:pt idx="12">
                  <c:v>9.1113799699999998</c:v>
                </c:pt>
                <c:pt idx="13">
                  <c:v>7.5384775100000017</c:v>
                </c:pt>
                <c:pt idx="14">
                  <c:v>6.8740594660000003</c:v>
                </c:pt>
                <c:pt idx="15">
                  <c:v>6.2190884359999998</c:v>
                </c:pt>
                <c:pt idx="16">
                  <c:v>8.1048935489999998</c:v>
                </c:pt>
                <c:pt idx="17">
                  <c:v>8.7979870620000025</c:v>
                </c:pt>
                <c:pt idx="18">
                  <c:v>8.6787099170000008</c:v>
                </c:pt>
                <c:pt idx="19">
                  <c:v>9.2691829670000025</c:v>
                </c:pt>
                <c:pt idx="20">
                  <c:v>9.0332472429999999</c:v>
                </c:pt>
                <c:pt idx="21">
                  <c:v>9.0075716069999974</c:v>
                </c:pt>
                <c:pt idx="22">
                  <c:v>7.47991283</c:v>
                </c:pt>
                <c:pt idx="23">
                  <c:v>6.4120902159999993</c:v>
                </c:pt>
                <c:pt idx="24">
                  <c:v>5.8881415981182812</c:v>
                </c:pt>
                <c:pt idx="25">
                  <c:v>5.0354101222797629</c:v>
                </c:pt>
                <c:pt idx="26">
                  <c:v>5.5402676206747312</c:v>
                </c:pt>
                <c:pt idx="27">
                  <c:v>7.2415357364527786</c:v>
                </c:pt>
                <c:pt idx="28">
                  <c:v>8.6014694697271494</c:v>
                </c:pt>
                <c:pt idx="29">
                  <c:v>10.167573320899999</c:v>
                </c:pt>
                <c:pt idx="30">
                  <c:v>9.6994777696505263</c:v>
                </c:pt>
                <c:pt idx="31">
                  <c:v>9.5155823485927264</c:v>
                </c:pt>
                <c:pt idx="32">
                  <c:v>9.0440340801735957</c:v>
                </c:pt>
                <c:pt idx="33">
                  <c:v>7.6251536798629029</c:v>
                </c:pt>
                <c:pt idx="34">
                  <c:v>9.1493627304027765</c:v>
                </c:pt>
                <c:pt idx="35">
                  <c:v>8.5239727539851913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D-4E21-BE95-45B21A3DF14A}"/>
            </c:ext>
          </c:extLst>
        </c:ser>
        <c:ser>
          <c:idx val="3"/>
          <c:order val="3"/>
          <c:tx>
            <c:strRef>
              <c:f>'A-32'!$F$7</c:f>
              <c:strCache>
                <c:ptCount val="1"/>
                <c:pt idx="0">
                  <c:v>Eolic</c:v>
                </c:pt>
              </c:strCache>
            </c:strRef>
          </c:tx>
          <c:spPr>
            <a:solidFill>
              <a:srgbClr val="BFC589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'A-32'!$F$9:$F$44</c:f>
              <c:numCache>
                <c:formatCode>#,##0.0_ ;\-#,##0.0\ </c:formatCode>
                <c:ptCount val="36"/>
                <c:pt idx="0">
                  <c:v>7.3411080843427463</c:v>
                </c:pt>
                <c:pt idx="1">
                  <c:v>5.2444286903482142</c:v>
                </c:pt>
                <c:pt idx="2">
                  <c:v>5.197948959903222</c:v>
                </c:pt>
                <c:pt idx="3">
                  <c:v>6.0772957319777801</c:v>
                </c:pt>
                <c:pt idx="4">
                  <c:v>6.9416524381491946</c:v>
                </c:pt>
                <c:pt idx="5">
                  <c:v>7.853721679090274</c:v>
                </c:pt>
                <c:pt idx="6">
                  <c:v>9.4507232820618317</c:v>
                </c:pt>
                <c:pt idx="7">
                  <c:v>10.685557449802422</c:v>
                </c:pt>
                <c:pt idx="8">
                  <c:v>10.510493333309732</c:v>
                </c:pt>
                <c:pt idx="9">
                  <c:v>9.3388284700671989</c:v>
                </c:pt>
                <c:pt idx="10">
                  <c:v>7.8205864859999945</c:v>
                </c:pt>
                <c:pt idx="11">
                  <c:v>7.7491472372983905</c:v>
                </c:pt>
                <c:pt idx="12">
                  <c:v>5.9992195350000079</c:v>
                </c:pt>
                <c:pt idx="13">
                  <c:v>6.6233657879999974</c:v>
                </c:pt>
                <c:pt idx="14">
                  <c:v>7.0686179840000012</c:v>
                </c:pt>
                <c:pt idx="15">
                  <c:v>6.8911673710000025</c:v>
                </c:pt>
                <c:pt idx="16">
                  <c:v>7.7544113620000061</c:v>
                </c:pt>
                <c:pt idx="17">
                  <c:v>8.059860052000003</c:v>
                </c:pt>
                <c:pt idx="18">
                  <c:v>10.949852594999999</c:v>
                </c:pt>
                <c:pt idx="19">
                  <c:v>12.191886998999998</c:v>
                </c:pt>
                <c:pt idx="20">
                  <c:v>12.429079546999992</c:v>
                </c:pt>
                <c:pt idx="21">
                  <c:v>12.558098282000001</c:v>
                </c:pt>
                <c:pt idx="22">
                  <c:v>8.0625960529999983</c:v>
                </c:pt>
                <c:pt idx="23">
                  <c:v>8.1872938909999977</c:v>
                </c:pt>
                <c:pt idx="24">
                  <c:v>8.2323309269704303</c:v>
                </c:pt>
                <c:pt idx="25">
                  <c:v>9.5206437865565476</c:v>
                </c:pt>
                <c:pt idx="26">
                  <c:v>8.1161750920645162</c:v>
                </c:pt>
                <c:pt idx="27">
                  <c:v>6.7025078166694447</c:v>
                </c:pt>
                <c:pt idx="28">
                  <c:v>9.2078865805913974</c:v>
                </c:pt>
                <c:pt idx="29">
                  <c:v>11.6963655083375</c:v>
                </c:pt>
                <c:pt idx="30">
                  <c:v>13.151218273550999</c:v>
                </c:pt>
                <c:pt idx="31">
                  <c:v>12.051598727744601</c:v>
                </c:pt>
                <c:pt idx="32">
                  <c:v>12.644444020970798</c:v>
                </c:pt>
                <c:pt idx="33">
                  <c:v>12.806264265287629</c:v>
                </c:pt>
                <c:pt idx="34">
                  <c:v>10.892236925361111</c:v>
                </c:pt>
                <c:pt idx="35">
                  <c:v>10.749558441361499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9D-4E21-BE95-45B21A3DF14A}"/>
            </c:ext>
          </c:extLst>
        </c:ser>
        <c:ser>
          <c:idx val="5"/>
          <c:order val="5"/>
          <c:tx>
            <c:strRef>
              <c:f>'A-32'!$G$7</c:f>
              <c:strCache>
                <c:ptCount val="1"/>
                <c:pt idx="0">
                  <c:v>Solar photovoltaic</c:v>
                </c:pt>
              </c:strCache>
            </c:strRef>
          </c:tx>
          <c:spPr>
            <a:solidFill>
              <a:srgbClr val="AD403D"/>
            </a:solidFill>
          </c:spPr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'A-32'!$G$9:$G$44</c:f>
              <c:numCache>
                <c:formatCode>#,##0.0_ ;\-#,##0.0\ </c:formatCode>
                <c:ptCount val="36"/>
                <c:pt idx="0">
                  <c:v>0.69686851530913985</c:v>
                </c:pt>
                <c:pt idx="1">
                  <c:v>0.61380130197172578</c:v>
                </c:pt>
                <c:pt idx="2">
                  <c:v>0.7395693312728493</c:v>
                </c:pt>
                <c:pt idx="3">
                  <c:v>0.74235549133750023</c:v>
                </c:pt>
                <c:pt idx="4">
                  <c:v>0.74508883303629059</c:v>
                </c:pt>
                <c:pt idx="5">
                  <c:v>0.77722522695277774</c:v>
                </c:pt>
                <c:pt idx="6">
                  <c:v>0.79180238205107512</c:v>
                </c:pt>
                <c:pt idx="7">
                  <c:v>0.78665247752956957</c:v>
                </c:pt>
                <c:pt idx="8">
                  <c:v>1.0028709609305557</c:v>
                </c:pt>
                <c:pt idx="9">
                  <c:v>0.95116888364919339</c:v>
                </c:pt>
                <c:pt idx="10">
                  <c:v>1.0754736369583326</c:v>
                </c:pt>
                <c:pt idx="11">
                  <c:v>1.0005472998064515</c:v>
                </c:pt>
                <c:pt idx="12">
                  <c:v>1.0821297719999996</c:v>
                </c:pt>
                <c:pt idx="13">
                  <c:v>1.1856899149999998</c:v>
                </c:pt>
                <c:pt idx="14">
                  <c:v>1.1747714630000001</c:v>
                </c:pt>
                <c:pt idx="15">
                  <c:v>1.2116219119999998</c:v>
                </c:pt>
                <c:pt idx="16">
                  <c:v>1.132851335</c:v>
                </c:pt>
                <c:pt idx="17">
                  <c:v>1.1524910919999998</c:v>
                </c:pt>
                <c:pt idx="18">
                  <c:v>1.2446080739999998</c:v>
                </c:pt>
                <c:pt idx="19">
                  <c:v>1.4664015009999998</c:v>
                </c:pt>
                <c:pt idx="20">
                  <c:v>1.7130606760000011</c:v>
                </c:pt>
                <c:pt idx="21">
                  <c:v>1.7930987539999996</c:v>
                </c:pt>
                <c:pt idx="22">
                  <c:v>1.590258435</c:v>
                </c:pt>
                <c:pt idx="23">
                  <c:v>1.7133229850000005</c:v>
                </c:pt>
                <c:pt idx="24">
                  <c:v>1.8691192184798391</c:v>
                </c:pt>
                <c:pt idx="25">
                  <c:v>2.0585934730446427</c:v>
                </c:pt>
                <c:pt idx="26">
                  <c:v>1.945487551458333</c:v>
                </c:pt>
                <c:pt idx="27">
                  <c:v>1.9060820772916671</c:v>
                </c:pt>
                <c:pt idx="28">
                  <c:v>1.9324196754704301</c:v>
                </c:pt>
                <c:pt idx="29">
                  <c:v>1.9346947535222221</c:v>
                </c:pt>
                <c:pt idx="30">
                  <c:v>2.1668881480766098</c:v>
                </c:pt>
                <c:pt idx="31">
                  <c:v>2.4614425506061797</c:v>
                </c:pt>
                <c:pt idx="32">
                  <c:v>2.7419614626527702</c:v>
                </c:pt>
                <c:pt idx="33">
                  <c:v>2.7268003476102147</c:v>
                </c:pt>
                <c:pt idx="34">
                  <c:v>2.9866628919083333</c:v>
                </c:pt>
                <c:pt idx="35">
                  <c:v>2.7820966020806401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E4-40C7-B2A6-5ADC290A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72122000"/>
        <c:axId val="-272127984"/>
      </c:areaChart>
      <c:barChart>
        <c:barDir val="col"/>
        <c:grouping val="stacked"/>
        <c:varyColors val="0"/>
        <c:ser>
          <c:idx val="4"/>
          <c:order val="4"/>
          <c:tx>
            <c:strRef>
              <c:f>'A-32'!$H$7</c:f>
              <c:strCache>
                <c:ptCount val="1"/>
                <c:pt idx="0">
                  <c:v>Biomass thermal</c:v>
                </c:pt>
              </c:strCache>
            </c:strRef>
          </c:tx>
          <c:spPr>
            <a:pattFill prst="lt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cat>
            <c:numRef>
              <c:f>'A-32'!$A$9:$A$44</c:f>
              <c:numCache>
                <c:formatCode>[$-409]mmm\-yy;@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'A-32'!$H$9:$H$44</c:f>
              <c:numCache>
                <c:formatCode>#,##0.0_ ;\-#,##0.0\ </c:formatCode>
                <c:ptCount val="36"/>
                <c:pt idx="0">
                  <c:v>0.93349640125537647</c:v>
                </c:pt>
                <c:pt idx="1">
                  <c:v>0.94613698450000028</c:v>
                </c:pt>
                <c:pt idx="2">
                  <c:v>1.2523084121854831</c:v>
                </c:pt>
                <c:pt idx="3">
                  <c:v>2.9086769082069455</c:v>
                </c:pt>
                <c:pt idx="4">
                  <c:v>4.2496290215994641</c:v>
                </c:pt>
                <c:pt idx="5">
                  <c:v>4.2792456660069451</c:v>
                </c:pt>
                <c:pt idx="6">
                  <c:v>4.6036110666357555</c:v>
                </c:pt>
                <c:pt idx="7">
                  <c:v>4.5430325694919338</c:v>
                </c:pt>
                <c:pt idx="8">
                  <c:v>4.3680634521027839</c:v>
                </c:pt>
                <c:pt idx="9">
                  <c:v>3.2962546506155905</c:v>
                </c:pt>
                <c:pt idx="10">
                  <c:v>2.2382228385444445</c:v>
                </c:pt>
                <c:pt idx="11">
                  <c:v>1.0923567753534946</c:v>
                </c:pt>
                <c:pt idx="12">
                  <c:v>0.87376081199999978</c:v>
                </c:pt>
                <c:pt idx="13">
                  <c:v>0.81045709299999991</c:v>
                </c:pt>
                <c:pt idx="14">
                  <c:v>1.0312562200000002</c:v>
                </c:pt>
                <c:pt idx="15">
                  <c:v>2.2085993880000001</c:v>
                </c:pt>
                <c:pt idx="16">
                  <c:v>3.9453943929999995</c:v>
                </c:pt>
                <c:pt idx="17">
                  <c:v>4.2816607000000007</c:v>
                </c:pt>
                <c:pt idx="18">
                  <c:v>4.7213299590000011</c:v>
                </c:pt>
                <c:pt idx="19">
                  <c:v>4.4231734060000019</c:v>
                </c:pt>
                <c:pt idx="20">
                  <c:v>4.1515856910000002</c:v>
                </c:pt>
                <c:pt idx="21">
                  <c:v>3.7313993910000005</c:v>
                </c:pt>
                <c:pt idx="22">
                  <c:v>3.193928477</c:v>
                </c:pt>
                <c:pt idx="23">
                  <c:v>1.5039492249999999</c:v>
                </c:pt>
                <c:pt idx="24">
                  <c:v>1.0397643653024191</c:v>
                </c:pt>
                <c:pt idx="25">
                  <c:v>1.006743680299107</c:v>
                </c:pt>
                <c:pt idx="26">
                  <c:v>1.2694890853225811</c:v>
                </c:pt>
                <c:pt idx="27">
                  <c:v>2.3918113526930562</c:v>
                </c:pt>
                <c:pt idx="28">
                  <c:v>4.2893079480927421</c:v>
                </c:pt>
                <c:pt idx="29">
                  <c:v>4.1961791651791662</c:v>
                </c:pt>
                <c:pt idx="30">
                  <c:v>4.6910877572903198</c:v>
                </c:pt>
                <c:pt idx="31">
                  <c:v>4.6153207419408604</c:v>
                </c:pt>
                <c:pt idx="32">
                  <c:v>4.5320256031833299</c:v>
                </c:pt>
                <c:pt idx="33">
                  <c:v>4.1956475526438171</c:v>
                </c:pt>
                <c:pt idx="34">
                  <c:v>3.9070467818611108</c:v>
                </c:pt>
                <c:pt idx="35">
                  <c:v>2.2666943093669301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9D-4E21-BE95-45B21A3DF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overlap val="100"/>
        <c:axId val="-272121456"/>
        <c:axId val="-272141584"/>
      </c:barChart>
      <c:dateAx>
        <c:axId val="-272122000"/>
        <c:scaling>
          <c:orientation val="minMax"/>
          <c:max val="45291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7984"/>
        <c:crosses val="autoZero"/>
        <c:auto val="1"/>
        <c:lblOffset val="100"/>
        <c:baseTimeUnit val="months"/>
        <c:majorUnit val="2"/>
        <c:majorTimeUnit val="months"/>
      </c:dateAx>
      <c:valAx>
        <c:axId val="-27212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GW</a:t>
                </a:r>
                <a:r>
                  <a:rPr lang="pt-BR" sz="1000" baseline="-25000">
                    <a:solidFill>
                      <a:srgbClr val="000000"/>
                    </a:solidFill>
                  </a:rPr>
                  <a:t>avg.</a:t>
                </a:r>
              </a:p>
            </c:rich>
          </c:tx>
          <c:layout>
            <c:manualLayout>
              <c:xMode val="edge"/>
              <c:yMode val="edge"/>
              <c:x val="1.5128548873547169E-2"/>
              <c:y val="0.2916556932089973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2000"/>
        <c:crosses val="autoZero"/>
        <c:crossBetween val="midCat"/>
      </c:valAx>
      <c:valAx>
        <c:axId val="-272141584"/>
        <c:scaling>
          <c:orientation val="minMax"/>
          <c:max val="16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 baseline="0">
                    <a:solidFill>
                      <a:srgbClr val="000000"/>
                    </a:solidFill>
                  </a:rPr>
                  <a:t>GW</a:t>
                </a:r>
                <a:r>
                  <a:rPr lang="pt-BR" sz="1000" baseline="-25000">
                    <a:solidFill>
                      <a:srgbClr val="000000"/>
                    </a:solidFill>
                  </a:rPr>
                  <a:t>avg.</a:t>
                </a:r>
                <a:r>
                  <a:rPr lang="pt-BR" sz="1000" baseline="0">
                    <a:solidFill>
                      <a:srgbClr val="000000"/>
                    </a:solidFill>
                  </a:rPr>
                  <a:t> - biomass thermal plants</a:t>
                </a:r>
              </a:p>
            </c:rich>
          </c:tx>
          <c:layout>
            <c:manualLayout>
              <c:xMode val="edge"/>
              <c:yMode val="edge"/>
              <c:x val="0.9386878621304412"/>
              <c:y val="9.247431659536807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1456"/>
        <c:crosses val="max"/>
        <c:crossBetween val="between"/>
        <c:majorUnit val="2"/>
      </c:valAx>
      <c:dateAx>
        <c:axId val="-272121456"/>
        <c:scaling>
          <c:orientation val="minMax"/>
        </c:scaling>
        <c:delete val="0"/>
        <c:axPos val="t"/>
        <c:numFmt formatCode="[$-409]mmm\-yy;@" sourceLinked="1"/>
        <c:majorTickMark val="none"/>
        <c:minorTickMark val="none"/>
        <c:tickLblPos val="none"/>
        <c:crossAx val="-272141584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2.9092510821708242E-2"/>
          <c:y val="0.84556406255669669"/>
          <c:w val="0.94330155811714955"/>
          <c:h val="0.12678616785805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320365402658"/>
          <c:y val="9.8283319423781698E-2"/>
          <c:w val="0.81120654991250041"/>
          <c:h val="0.69585253456221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'A-33'!$C$7</c:f>
              <c:strCache>
                <c:ptCount val="1"/>
                <c:pt idx="0">
                  <c:v>Self-consumption</c:v>
                </c:pt>
              </c:strCache>
            </c:strRef>
          </c:tx>
          <c:spPr>
            <a:solidFill>
              <a:srgbClr val="5D904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'A-33'!$A$9:$A$17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'A-33'!$C$9:$C$17</c:f>
              <c:numCache>
                <c:formatCode>0.0</c:formatCode>
                <c:ptCount val="9"/>
                <c:pt idx="0">
                  <c:v>1.5675601843003801</c:v>
                </c:pt>
                <c:pt idx="1">
                  <c:v>1.6018237148431316</c:v>
                </c:pt>
                <c:pt idx="2">
                  <c:v>1.6382038556743348</c:v>
                </c:pt>
                <c:pt idx="3">
                  <c:v>1.5812696272415292</c:v>
                </c:pt>
                <c:pt idx="4">
                  <c:v>1.6282394323685776</c:v>
                </c:pt>
                <c:pt idx="5">
                  <c:v>1.8262265709737773</c:v>
                </c:pt>
                <c:pt idx="6">
                  <c:v>1.64105097060699</c:v>
                </c:pt>
                <c:pt idx="7">
                  <c:v>1.5931354183736639</c:v>
                </c:pt>
                <c:pt idx="8">
                  <c:v>1.7877697800000001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B-4822-9948-C31F8E3D1BB2}"/>
            </c:ext>
          </c:extLst>
        </c:ser>
        <c:ser>
          <c:idx val="1"/>
          <c:order val="1"/>
          <c:tx>
            <c:strRef>
              <c:f>'A-33'!$D$7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ADCEA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'A-33'!$A$9:$A$17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'A-33'!$D$9:$D$17</c:f>
              <c:numCache>
                <c:formatCode>0.0</c:formatCode>
                <c:ptCount val="9"/>
                <c:pt idx="0">
                  <c:v>2.3024314554797702</c:v>
                </c:pt>
                <c:pt idx="1">
                  <c:v>2.389123339826142</c:v>
                </c:pt>
                <c:pt idx="2">
                  <c:v>2.4363450122007988</c:v>
                </c:pt>
                <c:pt idx="3">
                  <c:v>2.4471017228013898</c:v>
                </c:pt>
                <c:pt idx="4">
                  <c:v>2.5579101171717</c:v>
                </c:pt>
                <c:pt idx="5">
                  <c:v>2.5795424132820601</c:v>
                </c:pt>
                <c:pt idx="6">
                  <c:v>2.2774598725180399</c:v>
                </c:pt>
                <c:pt idx="7">
                  <c:v>2.08970560680073</c:v>
                </c:pt>
                <c:pt idx="8">
                  <c:v>2.3825328736996232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B-4822-9948-C31F8E3D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-272141040"/>
        <c:axId val="-272127440"/>
      </c:barChart>
      <c:catAx>
        <c:axId val="-2721410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solidFill>
                  <a:srgbClr val="000000"/>
                </a:solidFill>
              </a:defRPr>
            </a:pPr>
            <a:endParaRPr lang="pt-BR"/>
          </a:p>
        </c:txPr>
        <c:crossAx val="-272127440"/>
        <c:crosses val="autoZero"/>
        <c:auto val="1"/>
        <c:lblAlgn val="ctr"/>
        <c:lblOffset val="100"/>
        <c:noMultiLvlLbl val="0"/>
      </c:catAx>
      <c:valAx>
        <c:axId val="-27212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GW</a:t>
                </a:r>
                <a:r>
                  <a:rPr lang="en-US" sz="1000" baseline="-25000">
                    <a:solidFill>
                      <a:srgbClr val="000000"/>
                    </a:solidFill>
                  </a:rPr>
                  <a:t>avg.</a:t>
                </a:r>
              </a:p>
            </c:rich>
          </c:tx>
          <c:layout>
            <c:manualLayout>
              <c:xMode val="edge"/>
              <c:yMode val="edge"/>
              <c:x val="1.4136416237349377E-2"/>
              <c:y val="0.3257121085670742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rgbClr val="000000"/>
                </a:solidFill>
              </a:defRPr>
            </a:pPr>
            <a:endParaRPr lang="pt-BR"/>
          </a:p>
        </c:txPr>
        <c:crossAx val="-27214104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52575226963474E-2"/>
          <c:y val="0.10479599141016464"/>
          <c:w val="0.78386812696571573"/>
          <c:h val="0.63282183626568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'A-34'!$W$7</c:f>
              <c:strCache>
                <c:ptCount val="1"/>
                <c:pt idx="0">
                  <c:v>Reserve energy auctions</c:v>
                </c:pt>
              </c:strCache>
            </c:strRef>
          </c:tx>
          <c:spPr>
            <a:solidFill>
              <a:srgbClr val="A794BE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'A-34'!$W$19:$W$32</c:f>
              <c:numCache>
                <c:formatCode>General</c:formatCode>
                <c:ptCount val="14"/>
                <c:pt idx="0" formatCode="0.0">
                  <c:v>0.73459999999999992</c:v>
                </c:pt>
                <c:pt idx="2" formatCode="0.0">
                  <c:v>0.73459999999999992</c:v>
                </c:pt>
                <c:pt idx="4" formatCode="0.0">
                  <c:v>0.73459999999999992</c:v>
                </c:pt>
                <c:pt idx="6" formatCode="0.0">
                  <c:v>0.73459999999999992</c:v>
                </c:pt>
                <c:pt idx="8" formatCode="0.0">
                  <c:v>0.73459999999999992</c:v>
                </c:pt>
                <c:pt idx="10" formatCode="0.0">
                  <c:v>0.73459999999999992</c:v>
                </c:pt>
                <c:pt idx="12" formatCode="0.0">
                  <c:v>0.67130000000000001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B-4B3D-84B2-32BBB1257CDD}"/>
            </c:ext>
          </c:extLst>
        </c:ser>
        <c:ser>
          <c:idx val="1"/>
          <c:order val="1"/>
          <c:tx>
            <c:strRef>
              <c:f>'A-34'!$X$7</c:f>
              <c:strCache>
                <c:ptCount val="1"/>
                <c:pt idx="0">
                  <c:v>New energy auctions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'A-34'!$X$19:$X$32</c:f>
              <c:numCache>
                <c:formatCode>General</c:formatCode>
                <c:ptCount val="14"/>
                <c:pt idx="0" formatCode="0.0">
                  <c:v>0.33710000000000001</c:v>
                </c:pt>
                <c:pt idx="2" formatCode="0.0">
                  <c:v>0.5545000000000001</c:v>
                </c:pt>
                <c:pt idx="4" formatCode="0.0">
                  <c:v>0.64419999999999999</c:v>
                </c:pt>
                <c:pt idx="6" formatCode="0.0">
                  <c:v>0.68130000000000002</c:v>
                </c:pt>
                <c:pt idx="8" formatCode="0.0">
                  <c:v>0.71890000000000009</c:v>
                </c:pt>
                <c:pt idx="10" formatCode="0.0">
                  <c:v>0.7360000000000001</c:v>
                </c:pt>
                <c:pt idx="12" formatCode="0.0">
                  <c:v>0.60850000000000004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B-4B3D-84B2-32BBB1257CDD}"/>
            </c:ext>
          </c:extLst>
        </c:ser>
        <c:ser>
          <c:idx val="2"/>
          <c:order val="2"/>
          <c:tx>
            <c:strRef>
              <c:f>'A-34'!$Y$7</c:f>
              <c:strCache>
                <c:ptCount val="1"/>
                <c:pt idx="0">
                  <c:v>Alternative sources auctions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'A-34'!$Y$19:$Y$32</c:f>
              <c:numCache>
                <c:formatCode>General</c:formatCode>
                <c:ptCount val="14"/>
                <c:pt idx="0" formatCode="0.0">
                  <c:v>0.20449999999999996</c:v>
                </c:pt>
                <c:pt idx="2" formatCode="0.0">
                  <c:v>0.20449999999999996</c:v>
                </c:pt>
                <c:pt idx="4" formatCode="0.0">
                  <c:v>0.20449999999999996</c:v>
                </c:pt>
                <c:pt idx="6" formatCode="0.0">
                  <c:v>0.20449999999999996</c:v>
                </c:pt>
                <c:pt idx="8" formatCode="0.0">
                  <c:v>0.20449999999999996</c:v>
                </c:pt>
                <c:pt idx="10" formatCode="0.0">
                  <c:v>0.20449999999999996</c:v>
                </c:pt>
                <c:pt idx="12" formatCode="0.0">
                  <c:v>0.1603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6B-4B3D-84B2-32BBB1257CDD}"/>
            </c:ext>
          </c:extLst>
        </c:ser>
        <c:ser>
          <c:idx val="3"/>
          <c:order val="3"/>
          <c:tx>
            <c:strRef>
              <c:f>'A-34'!$Z$7</c:f>
              <c:strCache>
                <c:ptCount val="1"/>
                <c:pt idx="0">
                  <c:v>PROINFA</c:v>
                </c:pt>
              </c:strCache>
            </c:strRef>
          </c:tx>
          <c:spPr>
            <a:solidFill>
              <a:srgbClr val="949494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'A-34'!$Z$19:$Z$32</c:f>
              <c:numCache>
                <c:formatCode>General</c:formatCode>
                <c:ptCount val="14"/>
                <c:pt idx="0" formatCode="0.0">
                  <c:v>0.11236764697393965</c:v>
                </c:pt>
                <c:pt idx="2" formatCode="0.0">
                  <c:v>0.11236764697393965</c:v>
                </c:pt>
                <c:pt idx="4" formatCode="0.0">
                  <c:v>0.11291805375170678</c:v>
                </c:pt>
                <c:pt idx="6" formatCode="0.0">
                  <c:v>0.12258708468488648</c:v>
                </c:pt>
                <c:pt idx="8" formatCode="0.0">
                  <c:v>9.1384732309534464E-2</c:v>
                </c:pt>
                <c:pt idx="10" formatCode="0.0">
                  <c:v>0.14906360273281544</c:v>
                </c:pt>
                <c:pt idx="12" formatCode="0.0">
                  <c:v>0.1263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6B-4B3D-84B2-32BBB1257CDD}"/>
            </c:ext>
          </c:extLst>
        </c:ser>
        <c:ser>
          <c:idx val="4"/>
          <c:order val="4"/>
          <c:tx>
            <c:strRef>
              <c:f>'A-34'!$AA$7</c:f>
              <c:strCache>
                <c:ptCount val="1"/>
                <c:pt idx="0">
                  <c:v>Injected energy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'A-34'!$AA$19:$AA$32</c:f>
              <c:numCache>
                <c:formatCode>0.0</c:formatCode>
                <c:ptCount val="14"/>
                <c:pt idx="1">
                  <c:v>2.445625352796803</c:v>
                </c:pt>
                <c:pt idx="3">
                  <c:v>2.4837835681774574</c:v>
                </c:pt>
                <c:pt idx="5">
                  <c:v>2.5579101171717036</c:v>
                </c:pt>
                <c:pt idx="7">
                  <c:v>2.579542413282061</c:v>
                </c:pt>
                <c:pt idx="9">
                  <c:v>2.2774598725180399</c:v>
                </c:pt>
                <c:pt idx="11">
                  <c:v>2.08970560680073</c:v>
                </c:pt>
                <c:pt idx="1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6B-4B3D-84B2-32BBB125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272119824"/>
        <c:axId val="-272126896"/>
      </c:barChart>
      <c:lineChart>
        <c:grouping val="standard"/>
        <c:varyColors val="0"/>
        <c:ser>
          <c:idx val="5"/>
          <c:order val="5"/>
          <c:tx>
            <c:strRef>
              <c:f>'A-34'!$AB$7</c:f>
              <c:strCache>
                <c:ptCount val="1"/>
                <c:pt idx="0">
                  <c:v>Processed sugarcane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AA764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'A-34'!$U$19:$V$32</c:f>
              <c:multiLvlStrCache>
                <c:ptCount val="13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  <c:pt idx="4">
                    <c:v> </c:v>
                  </c:pt>
                  <c:pt idx="5">
                    <c:v> 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  <c:pt idx="6">
                    <c:v>2020</c:v>
                  </c:pt>
                  <c:pt idx="8">
                    <c:v>2021</c:v>
                  </c:pt>
                  <c:pt idx="1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'A-34'!$AB$19:$AB$32</c:f>
              <c:numCache>
                <c:formatCode>0.0</c:formatCode>
                <c:ptCount val="14"/>
                <c:pt idx="1">
                  <c:v>635.39504999999997</c:v>
                </c:pt>
                <c:pt idx="3">
                  <c:v>608.52213300000005</c:v>
                </c:pt>
                <c:pt idx="5">
                  <c:v>654.08202000000006</c:v>
                </c:pt>
                <c:pt idx="7">
                  <c:v>662.68558499999995</c:v>
                </c:pt>
                <c:pt idx="9">
                  <c:v>581.44560000000001</c:v>
                </c:pt>
                <c:pt idx="11">
                  <c:v>595.30610200000001</c:v>
                </c:pt>
                <c:pt idx="13">
                  <c:v>712.5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6B-4B3D-84B2-32BBB125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37232"/>
        <c:axId val="-272124720"/>
      </c:lineChart>
      <c:catAx>
        <c:axId val="-2721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26896"/>
        <c:crosses val="autoZero"/>
        <c:auto val="1"/>
        <c:lblAlgn val="ctr"/>
        <c:lblOffset val="1"/>
        <c:tickMarkSkip val="1"/>
        <c:noMultiLvlLbl val="0"/>
      </c:catAx>
      <c:valAx>
        <c:axId val="-27212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GW</a:t>
                </a:r>
                <a:r>
                  <a:rPr lang="en-US" sz="1000" b="1" baseline="-25000">
                    <a:solidFill>
                      <a:srgbClr val="000000"/>
                    </a:solidFill>
                  </a:rPr>
                  <a:t>avg.</a:t>
                </a:r>
              </a:p>
            </c:rich>
          </c:tx>
          <c:layout>
            <c:manualLayout>
              <c:xMode val="edge"/>
              <c:yMode val="edge"/>
              <c:x val="8.7105797327741985E-3"/>
              <c:y val="0.329735523490185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19824"/>
        <c:crosses val="autoZero"/>
        <c:crossBetween val="between"/>
      </c:valAx>
      <c:valAx>
        <c:axId val="-272124720"/>
        <c:scaling>
          <c:orientation val="minMax"/>
          <c:min val="4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Million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7232"/>
        <c:crosses val="max"/>
        <c:crossBetween val="between"/>
        <c:majorUnit val="40"/>
      </c:valAx>
      <c:catAx>
        <c:axId val="-27213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7212472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234909491534503E-2"/>
          <c:y val="0.87883414355969669"/>
          <c:w val="0.97634577742445328"/>
          <c:h val="0.11503064706278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2480031722654"/>
          <c:y val="9.8309130043865628E-2"/>
          <c:w val="0.78882815007836249"/>
          <c:h val="0.7050250206613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'A-35'!$C$7</c:f>
              <c:strCache>
                <c:ptCount val="1"/>
                <c:pt idx="0">
                  <c:v>Biomass thermal plants</c:v>
                </c:pt>
              </c:strCache>
            </c:strRef>
          </c:tx>
          <c:spPr>
            <a:solidFill>
              <a:srgbClr val="BFC589"/>
            </a:solidFill>
            <a:ln>
              <a:solidFill>
                <a:srgbClr val="BFC589"/>
              </a:solidFill>
            </a:ln>
          </c:spPr>
          <c:invertIfNegative val="0"/>
          <c:dLbls>
            <c:dLbl>
              <c:idx val="7"/>
              <c:layout>
                <c:manualLayout>
                  <c:x val="0"/>
                  <c:y val="9.4893792426678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3C-4893-9130-FDC6339F6FF0}"/>
                </c:ext>
              </c:extLst>
            </c:dLbl>
            <c:dLbl>
              <c:idx val="18"/>
              <c:layout>
                <c:manualLayout>
                  <c:x val="1.0734575914600796E-16"/>
                  <c:y val="-6.3262528284452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3C-4893-9130-FDC6339F6FF0}"/>
                </c:ext>
              </c:extLst>
            </c:dLbl>
            <c:dLbl>
              <c:idx val="19"/>
              <c:layout>
                <c:manualLayout>
                  <c:x val="0"/>
                  <c:y val="1.2652505656890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3C-4893-9130-FDC6339F6FF0}"/>
                </c:ext>
              </c:extLst>
            </c:dLbl>
            <c:dLbl>
              <c:idx val="20"/>
              <c:layout>
                <c:manualLayout>
                  <c:x val="0"/>
                  <c:y val="1.8978758485335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3C-4893-9130-FDC6339F6FF0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24-4F63-91F5-1EB21C90B58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'A-35'!$A$21:$A$44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'A-35'!$C$21:$C$44</c:f>
              <c:numCache>
                <c:formatCode>0.0</c:formatCode>
                <c:ptCount val="24"/>
                <c:pt idx="0">
                  <c:v>0.16442318793010752</c:v>
                </c:pt>
                <c:pt idx="1">
                  <c:v>0.13755505824851177</c:v>
                </c:pt>
                <c:pt idx="2">
                  <c:v>0.2774023746626344</c:v>
                </c:pt>
                <c:pt idx="3">
                  <c:v>1.42055333920972</c:v>
                </c:pt>
                <c:pt idx="4">
                  <c:v>3.1921583044569877</c:v>
                </c:pt>
                <c:pt idx="5">
                  <c:v>3.4024511748375001</c:v>
                </c:pt>
                <c:pt idx="6">
                  <c:v>3.8236140384018826</c:v>
                </c:pt>
                <c:pt idx="7">
                  <c:v>3.5149027335094085</c:v>
                </c:pt>
                <c:pt idx="8">
                  <c:v>3.2514666637916654</c:v>
                </c:pt>
                <c:pt idx="9">
                  <c:v>2.86858022606989</c:v>
                </c:pt>
                <c:pt idx="10">
                  <c:v>2.3472096729125007</c:v>
                </c:pt>
                <c:pt idx="11">
                  <c:v>0.67615050757795703</c:v>
                </c:pt>
                <c:pt idx="12">
                  <c:v>0.20003366069086018</c:v>
                </c:pt>
                <c:pt idx="13">
                  <c:v>0.20059479574255959</c:v>
                </c:pt>
                <c:pt idx="14">
                  <c:v>0.47118752668413993</c:v>
                </c:pt>
                <c:pt idx="15">
                  <c:v>1.7007097222222218</c:v>
                </c:pt>
                <c:pt idx="16">
                  <c:v>3.4235895051182781</c:v>
                </c:pt>
                <c:pt idx="17">
                  <c:v>3.4058618144250001</c:v>
                </c:pt>
                <c:pt idx="18">
                  <c:v>3.9041388141868278</c:v>
                </c:pt>
                <c:pt idx="19">
                  <c:v>3.7876950783467751</c:v>
                </c:pt>
                <c:pt idx="20">
                  <c:v>3.6769362526777791</c:v>
                </c:pt>
                <c:pt idx="21">
                  <c:v>3.3291836640927439</c:v>
                </c:pt>
                <c:pt idx="22">
                  <c:v>3.0484795212902789</c:v>
                </c:pt>
                <c:pt idx="23">
                  <c:v>1.4419841289180104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3C-4893-9130-FDC6339F6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72120912"/>
        <c:axId val="-272124176"/>
      </c:barChart>
      <c:lineChart>
        <c:grouping val="standard"/>
        <c:varyColors val="0"/>
        <c:ser>
          <c:idx val="1"/>
          <c:order val="1"/>
          <c:tx>
            <c:strRef>
              <c:f>'A-35'!$D$7</c:f>
              <c:strCache>
                <c:ptCount val="1"/>
                <c:pt idx="0">
                  <c:v> PLD SE/CO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'A-35'!$A$21:$A$44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'A-35'!$D$21:$D$44</c:f>
              <c:numCache>
                <c:formatCode>#,##0.00</c:formatCode>
                <c:ptCount val="24"/>
                <c:pt idx="0">
                  <c:v>69.236836248159477</c:v>
                </c:pt>
                <c:pt idx="1">
                  <c:v>60.700843280659335</c:v>
                </c:pt>
                <c:pt idx="2">
                  <c:v>59.733165991595186</c:v>
                </c:pt>
                <c:pt idx="3">
                  <c:v>59.106635653666416</c:v>
                </c:pt>
                <c:pt idx="4">
                  <c:v>58.830134023754688</c:v>
                </c:pt>
                <c:pt idx="5">
                  <c:v>58.452433960095121</c:v>
                </c:pt>
                <c:pt idx="6">
                  <c:v>70.042716026381029</c:v>
                </c:pt>
                <c:pt idx="7">
                  <c:v>81.566263226629559</c:v>
                </c:pt>
                <c:pt idx="8">
                  <c:v>59.628642941503898</c:v>
                </c:pt>
                <c:pt idx="9">
                  <c:v>58.875663576131409</c:v>
                </c:pt>
                <c:pt idx="10">
                  <c:v>58.635259014173378</c:v>
                </c:pt>
                <c:pt idx="11">
                  <c:v>58.27396045932548</c:v>
                </c:pt>
                <c:pt idx="12" formatCode="0.00">
                  <c:v>71.849614102918565</c:v>
                </c:pt>
                <c:pt idx="13" formatCode="0.00">
                  <c:v>71.251104822410326</c:v>
                </c:pt>
                <c:pt idx="14" formatCode="0.00">
                  <c:v>70.748788424595716</c:v>
                </c:pt>
                <c:pt idx="15" formatCode="0.00">
                  <c:v>70.319837416355924</c:v>
                </c:pt>
                <c:pt idx="16" formatCode="0.00">
                  <c:v>70.158472928620114</c:v>
                </c:pt>
                <c:pt idx="17" formatCode="0.00">
                  <c:v>70.214644644335593</c:v>
                </c:pt>
                <c:pt idx="18" formatCode="0.00">
                  <c:v>70.130488058665179</c:v>
                </c:pt>
                <c:pt idx="19" formatCode="0.00">
                  <c:v>69.969558075092479</c:v>
                </c:pt>
                <c:pt idx="20" formatCode="0.00">
                  <c:v>81.240205594699461</c:v>
                </c:pt>
                <c:pt idx="21" formatCode="0.00">
                  <c:v>75.474668259987823</c:v>
                </c:pt>
                <c:pt idx="22" formatCode="0.00">
                  <c:v>84.376868387097431</c:v>
                </c:pt>
                <c:pt idx="23" formatCode="0.00">
                  <c:v>74.093440860215765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3C-4893-9130-FDC6339F6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2116016"/>
        <c:axId val="-272139408"/>
      </c:lineChart>
      <c:dateAx>
        <c:axId val="-27212091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>
                <a:solidFill>
                  <a:srgbClr val="000000"/>
                </a:solidFill>
              </a:defRPr>
            </a:pPr>
            <a:endParaRPr lang="pt-BR"/>
          </a:p>
        </c:txPr>
        <c:crossAx val="-272124176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-2721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GW</a:t>
                </a:r>
                <a:r>
                  <a:rPr lang="pt-BR" sz="1000" baseline="-25000">
                    <a:solidFill>
                      <a:srgbClr val="000000"/>
                    </a:solidFill>
                  </a:rPr>
                  <a:t>méd</a:t>
                </a:r>
              </a:p>
            </c:rich>
          </c:tx>
          <c:layout>
            <c:manualLayout>
              <c:xMode val="edge"/>
              <c:yMode val="edge"/>
              <c:x val="4.8607047355204774E-3"/>
              <c:y val="0.3965086319172239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20912"/>
        <c:crosses val="autoZero"/>
        <c:crossBetween val="between"/>
      </c:valAx>
      <c:valAx>
        <c:axId val="-272139408"/>
        <c:scaling>
          <c:orientation val="minMax"/>
          <c:max val="9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R$</a:t>
                </a:r>
                <a:r>
                  <a:rPr lang="pt-BR" sz="900" baseline="-25000">
                    <a:solidFill>
                      <a:srgbClr val="000000"/>
                    </a:solidFill>
                  </a:rPr>
                  <a:t>2023</a:t>
                </a:r>
                <a:r>
                  <a:rPr lang="pt-BR" sz="1000">
                    <a:solidFill>
                      <a:srgbClr val="000000"/>
                    </a:solidFill>
                  </a:rPr>
                  <a:t>/MWh</a:t>
                </a:r>
              </a:p>
            </c:rich>
          </c:tx>
          <c:layout>
            <c:manualLayout>
              <c:xMode val="edge"/>
              <c:yMode val="edge"/>
              <c:x val="0.96503359234376063"/>
              <c:y val="0.3239076333074945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72116016"/>
        <c:crosses val="max"/>
        <c:crossBetween val="between"/>
      </c:valAx>
      <c:dateAx>
        <c:axId val="-27211601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-27213940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overlay val="0"/>
      <c:txPr>
        <a:bodyPr/>
        <a:lstStyle/>
        <a:p>
          <a:pPr>
            <a:defRPr sz="900" b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3183109741444"/>
          <c:y val="9.8309130043865628E-2"/>
          <c:w val="0.77951210317740804"/>
          <c:h val="0.695797800361459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'A-36'!$C$16</c:f>
              <c:strCache>
                <c:ptCount val="1"/>
                <c:pt idx="0">
                  <c:v>injected sugarcane</c:v>
                </c:pt>
              </c:strCache>
            </c:strRef>
          </c:tx>
          <c:spPr>
            <a:solidFill>
              <a:srgbClr val="C2E9BD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-0.12060076534282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53-4901-A1CF-770F030DBBE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'A-36'!$A$9:$A$15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'A-36'!$C$9:$C$15</c:f>
              <c:numCache>
                <c:formatCode>0.0</c:formatCode>
                <c:ptCount val="7"/>
                <c:pt idx="0">
                  <c:v>2.4363450122007988</c:v>
                </c:pt>
                <c:pt idx="1">
                  <c:v>2.4471017228013867</c:v>
                </c:pt>
                <c:pt idx="2">
                  <c:v>2.5579101171717036</c:v>
                </c:pt>
                <c:pt idx="3">
                  <c:v>2.5693028161551386</c:v>
                </c:pt>
                <c:pt idx="4">
                  <c:v>2.2675418387983295</c:v>
                </c:pt>
                <c:pt idx="5">
                  <c:v>2.0897056068007309</c:v>
                </c:pt>
                <c:pt idx="6">
                  <c:v>2.3825328736996227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A-4295-A50A-530F3758BAD2}"/>
            </c:ext>
          </c:extLst>
        </c:ser>
        <c:ser>
          <c:idx val="0"/>
          <c:order val="1"/>
          <c:tx>
            <c:strRef>
              <c:f>'A-36'!$E$16</c:f>
              <c:strCache>
                <c:ptCount val="1"/>
                <c:pt idx="0">
                  <c:v>Other injected feedstock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'A-36'!$A$9:$A$15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'A-36'!$E$9:$E$15</c:f>
              <c:numCache>
                <c:formatCode>0.00</c:formatCode>
                <c:ptCount val="7"/>
                <c:pt idx="0">
                  <c:v>0.47215731051027404</c:v>
                </c:pt>
                <c:pt idx="1">
                  <c:v>0.56014336035276857</c:v>
                </c:pt>
                <c:pt idx="2">
                  <c:v>0.55048890002131845</c:v>
                </c:pt>
                <c:pt idx="3">
                  <c:v>0.5544643609022174</c:v>
                </c:pt>
                <c:pt idx="4">
                  <c:v>0.62504439007652168</c:v>
                </c:pt>
                <c:pt idx="5">
                  <c:v>0.81008431559529348</c:v>
                </c:pt>
                <c:pt idx="6">
                  <c:v>0.81717243027188291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A-4295-A50A-530F3758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72140496"/>
        <c:axId val="-272138864"/>
      </c:barChart>
      <c:lineChart>
        <c:grouping val="standard"/>
        <c:varyColors val="0"/>
        <c:ser>
          <c:idx val="2"/>
          <c:order val="2"/>
          <c:tx>
            <c:strRef>
              <c:f>'A-36'!$D$16</c:f>
              <c:strCache>
                <c:ptCount val="1"/>
                <c:pt idx="0">
                  <c:v>sugarcane</c:v>
                </c:pt>
              </c:strCache>
            </c:strRef>
          </c:tx>
          <c:spPr>
            <a:ln w="15875" cap="rnd">
              <a:solidFill>
                <a:srgbClr val="323268"/>
              </a:solidFill>
              <a:round/>
            </a:ln>
            <a:effectLst/>
          </c:spPr>
          <c:marker>
            <c:symbol val="circle"/>
            <c:size val="22"/>
            <c:spPr>
              <a:solidFill>
                <a:srgbClr val="323268"/>
              </a:solidFill>
              <a:ln w="317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'A-36'!$A$9:$A$15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'A-36'!$D$9:$D$15</c:f>
              <c:numCache>
                <c:formatCode>0%</c:formatCode>
                <c:ptCount val="7"/>
                <c:pt idx="0">
                  <c:v>0.83766307944008578</c:v>
                </c:pt>
                <c:pt idx="1">
                  <c:v>0.81373538076741614</c:v>
                </c:pt>
                <c:pt idx="2">
                  <c:v>0.82290275573487137</c:v>
                </c:pt>
                <c:pt idx="3">
                  <c:v>0.82318552118315613</c:v>
                </c:pt>
                <c:pt idx="4">
                  <c:v>0.78465681774216367</c:v>
                </c:pt>
                <c:pt idx="5">
                  <c:v>0.72064034386120612</c:v>
                </c:pt>
                <c:pt idx="6">
                  <c:v>0.7446100960430323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A-4295-A50A-530F3758BAD2}"/>
            </c:ext>
          </c:extLst>
        </c:ser>
        <c:ser>
          <c:idx val="3"/>
          <c:order val="3"/>
          <c:tx>
            <c:strRef>
              <c:f>'A-36'!$F$16</c:f>
              <c:strCache>
                <c:ptCount val="1"/>
                <c:pt idx="0">
                  <c:v>Other feedstock</c:v>
                </c:pt>
              </c:strCache>
            </c:strRef>
          </c:tx>
          <c:spPr>
            <a:ln w="15875" cap="rnd">
              <a:solidFill>
                <a:srgbClr val="7F94A5">
                  <a:alpha val="92157"/>
                </a:srgbClr>
              </a:solidFill>
              <a:round/>
            </a:ln>
            <a:effectLst/>
          </c:spPr>
          <c:marker>
            <c:symbol val="circle"/>
            <c:size val="22"/>
            <c:spPr>
              <a:solidFill>
                <a:srgbClr val="7F94A5"/>
              </a:solidFill>
              <a:ln w="317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'A-36'!$A$9:$A$15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'A-36'!$F$9:$F$15</c:f>
              <c:numCache>
                <c:formatCode>0%</c:formatCode>
                <c:ptCount val="7"/>
                <c:pt idx="0">
                  <c:v>0.16233692055991447</c:v>
                </c:pt>
                <c:pt idx="1">
                  <c:v>0.18626461923258381</c:v>
                </c:pt>
                <c:pt idx="2">
                  <c:v>0.17709724426512866</c:v>
                </c:pt>
                <c:pt idx="3">
                  <c:v>0.17681447881684387</c:v>
                </c:pt>
                <c:pt idx="4">
                  <c:v>0.21534318225783605</c:v>
                </c:pt>
                <c:pt idx="5">
                  <c:v>0.27935965613879388</c:v>
                </c:pt>
                <c:pt idx="6">
                  <c:v>0.2553899039569677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A-4295-A50A-530F3758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35360"/>
        <c:axId val="-268928832"/>
      </c:lineChart>
      <c:catAx>
        <c:axId val="-27214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38864"/>
        <c:crosses val="autoZero"/>
        <c:auto val="1"/>
        <c:lblAlgn val="ctr"/>
        <c:lblOffset val="100"/>
        <c:noMultiLvlLbl val="0"/>
      </c:catAx>
      <c:valAx>
        <c:axId val="-272138864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>
                    <a:solidFill>
                      <a:srgbClr val="000000"/>
                    </a:solidFill>
                  </a:rPr>
                  <a:t>GW</a:t>
                </a:r>
                <a:r>
                  <a:rPr lang="pt-BR" sz="1000" b="1" baseline="-25000">
                    <a:solidFill>
                      <a:srgbClr val="000000"/>
                    </a:solidFill>
                  </a:rPr>
                  <a:t>avg.</a:t>
                </a:r>
              </a:p>
            </c:rich>
          </c:tx>
          <c:layout>
            <c:manualLayout>
              <c:xMode val="edge"/>
              <c:yMode val="edge"/>
              <c:x val="7.1257250832873894E-3"/>
              <c:y val="0.304737305760655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72140496"/>
        <c:crosses val="autoZero"/>
        <c:crossBetween val="between"/>
      </c:valAx>
      <c:valAx>
        <c:axId val="-2689288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35360"/>
        <c:crosses val="max"/>
        <c:crossBetween val="between"/>
      </c:valAx>
      <c:catAx>
        <c:axId val="-26893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8928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5053393475897"/>
          <c:y val="9.9994189416901233E-2"/>
          <c:w val="0.8405470540883998"/>
          <c:h val="0.58406748764759497"/>
        </c:manualLayout>
      </c:layout>
      <c:lineChart>
        <c:grouping val="standard"/>
        <c:varyColors val="0"/>
        <c:ser>
          <c:idx val="2"/>
          <c:order val="0"/>
          <c:tx>
            <c:strRef>
              <c:f>'A-37'!$E$7</c:f>
              <c:strCache>
                <c:ptCount val="1"/>
                <c:pt idx="0">
                  <c:v>Diesel price at refinery (without ICMS)</c:v>
                </c:pt>
              </c:strCache>
            </c:strRef>
          </c:tx>
          <c:spPr>
            <a:ln w="15875">
              <a:solidFill>
                <a:srgbClr val="ED5959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0065633509473314E-2"/>
                  <c:y val="5.1643651802834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7B-4B74-9F7C-F4795DB7D0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7B-4B74-9F7C-F4795DB7D0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7B-4B74-9F7C-F4795DB7D0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7B-4B74-9F7C-F4795DB7D0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7B-4B74-9F7C-F4795DB7D096}"/>
                </c:ext>
              </c:extLst>
            </c:dLbl>
            <c:dLbl>
              <c:idx val="5"/>
              <c:layout>
                <c:manualLayout>
                  <c:x val="-3.3517807252752276E-17"/>
                  <c:y val="3.470414714558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EF7B-4B74-9F7C-F4795DB7D09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7B-4B74-9F7C-F4795DB7D09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7B-4B74-9F7C-F4795DB7D09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7B-4B74-9F7C-F4795DB7D09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7B-4B74-9F7C-F4795DB7D09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7B-4B74-9F7C-F4795DB7D096}"/>
                </c:ext>
              </c:extLst>
            </c:dLbl>
            <c:dLbl>
              <c:idx val="11"/>
              <c:layout>
                <c:manualLayout>
                  <c:x val="-2.3693727218466961E-2"/>
                  <c:y val="5.848430039205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7B-4B74-9F7C-F4795DB7D09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7B-4B74-9F7C-F4795DB7D09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7B-4B74-9F7C-F4795DB7D09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7B-4B74-9F7C-F4795DB7D09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7B-4B74-9F7C-F4795DB7D096}"/>
                </c:ext>
              </c:extLst>
            </c:dLbl>
            <c:dLbl>
              <c:idx val="16"/>
              <c:layout>
                <c:manualLayout>
                  <c:x val="-3.2700931345739127E-2"/>
                  <c:y val="-6.8499228922829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7B-4B74-9F7C-F4795DB7D09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7B-4B74-9F7C-F4795DB7D09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7B-4B74-9F7C-F4795DB7D09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7B-4B74-9F7C-F4795DB7D0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7B-4B74-9F7C-F4795DB7D09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7B-4B74-9F7C-F4795DB7D09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7B-4B74-9F7C-F4795DB7D09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7B-4B74-9F7C-F4795DB7D09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7B-4B74-9F7C-F4795DB7D09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7B-4B74-9F7C-F4795DB7D096}"/>
                </c:ext>
              </c:extLst>
            </c:dLbl>
            <c:dLbl>
              <c:idx val="26"/>
              <c:layout>
                <c:manualLayout>
                  <c:x val="-2.9911857465569593E-2"/>
                  <c:y val="6.5683746845543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7B-4B74-9F7C-F4795DB7D09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7B-4B74-9F7C-F4795DB7D09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F7B-4B74-9F7C-F4795DB7D09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F7B-4B74-9F7C-F4795DB7D096}"/>
                </c:ext>
              </c:extLst>
            </c:dLbl>
            <c:dLbl>
              <c:idx val="30"/>
              <c:layout>
                <c:manualLayout>
                  <c:x val="-2.0079384746726627E-2"/>
                  <c:y val="4.814757259512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F7B-4B74-9F7C-F4795DB7D09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F7B-4B74-9F7C-F4795DB7D09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F7B-4B74-9F7C-F4795DB7D096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F7B-4B74-9F7C-F4795DB7D096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F7B-4B74-9F7C-F4795DB7D096}"/>
                </c:ext>
              </c:extLst>
            </c:dLbl>
            <c:dLbl>
              <c:idx val="35"/>
              <c:layout>
                <c:manualLayout>
                  <c:x val="-2.7338916021307995E-2"/>
                  <c:y val="-6.5364806320530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F7B-4B74-9F7C-F4795DB7D096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F7B-4B74-9F7C-F4795DB7D09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F7B-4B74-9F7C-F4795DB7D096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F7B-4B74-9F7C-F4795DB7D096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F7B-4B74-9F7C-F4795DB7D096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F7B-4B74-9F7C-F4795DB7D096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F7B-4B74-9F7C-F4795DB7D096}"/>
                </c:ext>
              </c:extLst>
            </c:dLbl>
            <c:dLbl>
              <c:idx val="42"/>
              <c:layout>
                <c:manualLayout>
                  <c:x val="-4.1957889700753023E-2"/>
                  <c:y val="-6.2162428769683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F7B-4B74-9F7C-F4795DB7D096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F7B-4B74-9F7C-F4795DB7D096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F7B-4B74-9F7C-F4795DB7D09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F7B-4B74-9F7C-F4795DB7D09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9D6-4FFC-BAB9-24D528F355D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F7B-4B74-9F7C-F4795DB7D09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F7B-4B74-9F7C-F4795DB7D096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9D6-4FFC-BAB9-24D528F355D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F7B-4B74-9F7C-F4795DB7D096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F7B-4B74-9F7C-F4795DB7D096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F7B-4B74-9F7C-F4795DB7D096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F7B-4B74-9F7C-F4795DB7D096}"/>
                </c:ext>
              </c:extLst>
            </c:dLbl>
            <c:dLbl>
              <c:idx val="54"/>
              <c:layout>
                <c:manualLayout>
                  <c:x val="-7.2766963798435507E-3"/>
                  <c:y val="8.5807448086493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F7B-4B74-9F7C-F4795DB7D096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9D6-4FFC-BAB9-24D528F355D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F7B-4B74-9F7C-F4795DB7D09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9D6-4FFC-BAB9-24D528F355D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D6-4FFC-BAB9-24D528F355D3}"/>
                </c:ext>
              </c:extLst>
            </c:dLbl>
            <c:dLbl>
              <c:idx val="59"/>
              <c:layout>
                <c:manualLayout>
                  <c:x val="-2.9106785519374203E-2"/>
                  <c:y val="5.834906469881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F7B-4B74-9F7C-F4795DB7D096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9D6-4FFC-BAB9-24D528F355D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F7B-4B74-9F7C-F4795DB7D096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F7B-4B74-9F7C-F4795DB7D096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F7B-4B74-9F7C-F4795DB7D096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F7B-4B74-9F7C-F4795DB7D096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F7B-4B74-9F7C-F4795DB7D096}"/>
                </c:ext>
              </c:extLst>
            </c:dLbl>
            <c:dLbl>
              <c:idx val="66"/>
              <c:layout>
                <c:manualLayout>
                  <c:x val="-2.1830089139530651E-2"/>
                  <c:y val="6.8645958469195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F7B-4B74-9F7C-F4795DB7D096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F7B-4B74-9F7C-F4795DB7D096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F7B-4B74-9F7C-F4795DB7D096}"/>
                </c:ext>
              </c:extLst>
            </c:dLbl>
            <c:dLbl>
              <c:idx val="69"/>
              <c:layout>
                <c:manualLayout>
                  <c:x val="-3.6383481899217758E-2"/>
                  <c:y val="5.491676677535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F7B-4B74-9F7C-F4795DB7D096}"/>
                </c:ext>
              </c:extLst>
            </c:dLbl>
            <c:dLbl>
              <c:idx val="70"/>
              <c:layout>
                <c:manualLayout>
                  <c:x val="-2.4057932816611494E-2"/>
                  <c:y val="8.447074371409768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1">
                      <a:solidFill>
                        <a:srgbClr val="FF7D7D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70078452837076E-2"/>
                      <c:h val="6.40291514836022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F-EF7B-4B74-9F7C-F4795DB7D096}"/>
                </c:ext>
              </c:extLst>
            </c:dLbl>
            <c:dLbl>
              <c:idx val="7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D6-4FFC-BAB9-24D528F355D3}"/>
                </c:ext>
              </c:extLst>
            </c:dLbl>
            <c:dLbl>
              <c:idx val="7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D6-4FFC-BAB9-24D528F355D3}"/>
                </c:ext>
              </c:extLst>
            </c:dLbl>
            <c:dLbl>
              <c:idx val="7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D6-4FFC-BAB9-24D528F355D3}"/>
                </c:ext>
              </c:extLst>
            </c:dLbl>
            <c:dLbl>
              <c:idx val="7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D6-4FFC-BAB9-24D528F355D3}"/>
                </c:ext>
              </c:extLst>
            </c:dLbl>
            <c:dLbl>
              <c:idx val="7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D6-4FFC-BAB9-24D528F355D3}"/>
                </c:ext>
              </c:extLst>
            </c:dLbl>
            <c:dLbl>
              <c:idx val="7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D6-4FFC-BAB9-24D528F355D3}"/>
                </c:ext>
              </c:extLst>
            </c:dLbl>
            <c:dLbl>
              <c:idx val="77"/>
              <c:layout>
                <c:manualLayout>
                  <c:x val="-4.002183008913953E-2"/>
                  <c:y val="4.4619873004976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D6-4FFC-BAB9-24D528F355D3}"/>
                </c:ext>
              </c:extLst>
            </c:dLbl>
            <c:dLbl>
              <c:idx val="78"/>
              <c:layout>
                <c:manualLayout>
                  <c:x val="-1.2734218664726214E-2"/>
                  <c:y val="4.4619873004976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D6-4FFC-BAB9-24D528F355D3}"/>
                </c:ext>
              </c:extLst>
            </c:dLbl>
            <c:dLbl>
              <c:idx val="7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6-4FFC-BAB9-24D528F355D3}"/>
                </c:ext>
              </c:extLst>
            </c:dLbl>
            <c:dLbl>
              <c:idx val="8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D6-4FFC-BAB9-24D528F355D3}"/>
                </c:ext>
              </c:extLst>
            </c:dLbl>
            <c:dLbl>
              <c:idx val="8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D6-4FFC-BAB9-24D528F355D3}"/>
                </c:ext>
              </c:extLst>
            </c:dLbl>
            <c:dLbl>
              <c:idx val="82"/>
              <c:layout>
                <c:manualLayout>
                  <c:x val="-2.9106785519374338E-2"/>
                  <c:y val="6.178136262227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D6-4FFC-BAB9-24D528F355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7D7D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'A-37'!$A$9:$C$92</c:f>
              <c:multiLvlStrCache>
                <c:ptCount val="84"/>
                <c:lvl>
                  <c:pt idx="0">
                    <c:v>Jan.</c:v>
                  </c:pt>
                  <c:pt idx="1">
                    <c:v>Feb.</c:v>
                  </c:pt>
                  <c:pt idx="2">
                    <c:v>Mar.</c:v>
                  </c:pt>
                  <c:pt idx="3">
                    <c:v>Apr.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Aug.</c:v>
                  </c:pt>
                  <c:pt idx="8">
                    <c:v>Sept.</c:v>
                  </c:pt>
                  <c:pt idx="9">
                    <c:v>Oct.</c:v>
                  </c:pt>
                  <c:pt idx="10">
                    <c:v>Nov.</c:v>
                  </c:pt>
                  <c:pt idx="11">
                    <c:v>Dec.</c:v>
                  </c:pt>
                  <c:pt idx="12">
                    <c:v>Jan.</c:v>
                  </c:pt>
                  <c:pt idx="13">
                    <c:v>Feb.</c:v>
                  </c:pt>
                  <c:pt idx="14">
                    <c:v>Mar.</c:v>
                  </c:pt>
                  <c:pt idx="15">
                    <c:v>Apr.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Aug.</c:v>
                  </c:pt>
                  <c:pt idx="20">
                    <c:v>Sept.</c:v>
                  </c:pt>
                  <c:pt idx="21">
                    <c:v>Oct.</c:v>
                  </c:pt>
                  <c:pt idx="22">
                    <c:v>Nov.</c:v>
                  </c:pt>
                  <c:pt idx="23">
                    <c:v>Dec.</c:v>
                  </c:pt>
                  <c:pt idx="24">
                    <c:v>Jan.</c:v>
                  </c:pt>
                  <c:pt idx="25">
                    <c:v>Feb.</c:v>
                  </c:pt>
                  <c:pt idx="26">
                    <c:v>Mar.</c:v>
                  </c:pt>
                  <c:pt idx="27">
                    <c:v>Apr.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Aug.</c:v>
                  </c:pt>
                  <c:pt idx="32">
                    <c:v>Sept.</c:v>
                  </c:pt>
                  <c:pt idx="33">
                    <c:v>Oct.</c:v>
                  </c:pt>
                  <c:pt idx="34">
                    <c:v>Nov.</c:v>
                  </c:pt>
                  <c:pt idx="35">
                    <c:v>Dec.</c:v>
                  </c:pt>
                  <c:pt idx="36">
                    <c:v>Jan.</c:v>
                  </c:pt>
                  <c:pt idx="37">
                    <c:v>Feb.</c:v>
                  </c:pt>
                  <c:pt idx="38">
                    <c:v>Mar.</c:v>
                  </c:pt>
                  <c:pt idx="39">
                    <c:v>Apr.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Aug.</c:v>
                  </c:pt>
                  <c:pt idx="44">
                    <c:v>Sept.</c:v>
                  </c:pt>
                  <c:pt idx="45">
                    <c:v>Oct.</c:v>
                  </c:pt>
                  <c:pt idx="46">
                    <c:v>Nov.</c:v>
                  </c:pt>
                  <c:pt idx="47">
                    <c:v>Dec.</c:v>
                  </c:pt>
                  <c:pt idx="48">
                    <c:v>Jan.</c:v>
                  </c:pt>
                  <c:pt idx="49">
                    <c:v>Feb.</c:v>
                  </c:pt>
                  <c:pt idx="50">
                    <c:v>Mar.</c:v>
                  </c:pt>
                  <c:pt idx="51">
                    <c:v>Apr.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Aug.</c:v>
                  </c:pt>
                  <c:pt idx="56">
                    <c:v>Sept.</c:v>
                  </c:pt>
                  <c:pt idx="57">
                    <c:v>Oct.</c:v>
                  </c:pt>
                  <c:pt idx="58">
                    <c:v>Nov.</c:v>
                  </c:pt>
                  <c:pt idx="59">
                    <c:v>Dec.</c:v>
                  </c:pt>
                  <c:pt idx="60">
                    <c:v>Jan.</c:v>
                  </c:pt>
                  <c:pt idx="61">
                    <c:v>Feb.</c:v>
                  </c:pt>
                  <c:pt idx="62">
                    <c:v>Mar.</c:v>
                  </c:pt>
                  <c:pt idx="63">
                    <c:v>Apr.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Aug.</c:v>
                  </c:pt>
                  <c:pt idx="68">
                    <c:v>Sept.</c:v>
                  </c:pt>
                  <c:pt idx="69">
                    <c:v>Oct.</c:v>
                  </c:pt>
                  <c:pt idx="70">
                    <c:v>Nov.</c:v>
                  </c:pt>
                  <c:pt idx="71">
                    <c:v>Dec.</c:v>
                  </c:pt>
                  <c:pt idx="72">
                    <c:v>Jan.</c:v>
                  </c:pt>
                  <c:pt idx="73">
                    <c:v>Feb.</c:v>
                  </c:pt>
                  <c:pt idx="74">
                    <c:v>Mar.</c:v>
                  </c:pt>
                  <c:pt idx="75">
                    <c:v>Apr.</c:v>
                  </c:pt>
                  <c:pt idx="76">
                    <c:v>May</c:v>
                  </c:pt>
                  <c:pt idx="77">
                    <c:v>June</c:v>
                  </c:pt>
                  <c:pt idx="78">
                    <c:v>July</c:v>
                  </c:pt>
                  <c:pt idx="79">
                    <c:v>Aug.</c:v>
                  </c:pt>
                  <c:pt idx="80">
                    <c:v>Sept.</c:v>
                  </c:pt>
                  <c:pt idx="81">
                    <c:v>Oct.</c:v>
                  </c:pt>
                  <c:pt idx="82">
                    <c:v>Nov.</c:v>
                  </c:pt>
                  <c:pt idx="83">
                    <c:v>Dec.</c:v>
                  </c:pt>
                </c:lvl>
                <c:lvl>
                  <c:pt idx="0">
                    <c:v>53 </c:v>
                  </c:pt>
                  <c:pt idx="2">
                    <c:v>54 </c:v>
                  </c:pt>
                  <c:pt idx="4">
                    <c:v>55 </c:v>
                  </c:pt>
                  <c:pt idx="6">
                    <c:v>56 </c:v>
                  </c:pt>
                  <c:pt idx="8">
                    <c:v>57 </c:v>
                  </c:pt>
                  <c:pt idx="10">
                    <c:v>58 </c:v>
                  </c:pt>
                  <c:pt idx="12">
                    <c:v>59 </c:v>
                  </c:pt>
                  <c:pt idx="14">
                    <c:v>60 </c:v>
                  </c:pt>
                  <c:pt idx="16">
                    <c:v>61 </c:v>
                  </c:pt>
                  <c:pt idx="18">
                    <c:v>62 </c:v>
                  </c:pt>
                  <c:pt idx="20">
                    <c:v>63 </c:v>
                  </c:pt>
                  <c:pt idx="22">
                    <c:v>64 </c:v>
                  </c:pt>
                  <c:pt idx="24">
                    <c:v>65 </c:v>
                  </c:pt>
                  <c:pt idx="26">
                    <c:v>66 </c:v>
                  </c:pt>
                  <c:pt idx="28">
                    <c:v>67 </c:v>
                  </c:pt>
                  <c:pt idx="30">
                    <c:v>68 </c:v>
                  </c:pt>
                  <c:pt idx="32">
                    <c:v>69 </c:v>
                  </c:pt>
                  <c:pt idx="34">
                    <c:v>70 </c:v>
                  </c:pt>
                  <c:pt idx="36">
                    <c:v>71 </c:v>
                  </c:pt>
                  <c:pt idx="38">
                    <c:v>72 </c:v>
                  </c:pt>
                  <c:pt idx="40">
                    <c:v>73 </c:v>
                  </c:pt>
                  <c:pt idx="42">
                    <c:v>75 </c:v>
                  </c:pt>
                  <c:pt idx="44">
                    <c:v>76 </c:v>
                  </c:pt>
                  <c:pt idx="46">
                    <c:v>77 </c:v>
                  </c:pt>
                  <c:pt idx="48">
                    <c:v>78 </c:v>
                  </c:pt>
                  <c:pt idx="50">
                    <c:v>79 </c:v>
                  </c:pt>
                  <c:pt idx="52">
                    <c:v>80 </c:v>
                  </c:pt>
                  <c:pt idx="54">
                    <c:v>81 </c:v>
                  </c:pt>
                  <c:pt idx="56">
                    <c:v>82 </c:v>
                  </c:pt>
                </c:lvl>
                <c:lvl>
                  <c:pt idx="0">
                    <c:v>2017 </c:v>
                  </c:pt>
                  <c:pt idx="12">
                    <c:v>2018 </c:v>
                  </c:pt>
                  <c:pt idx="24">
                    <c:v>2019 </c:v>
                  </c:pt>
                  <c:pt idx="36">
                    <c:v>2020 </c:v>
                  </c:pt>
                  <c:pt idx="48">
                    <c:v>2021 </c:v>
                  </c:pt>
                  <c:pt idx="60">
                    <c:v>2022 </c:v>
                  </c:pt>
                  <c:pt idx="72">
                    <c:v>2023 </c:v>
                  </c:pt>
                </c:lvl>
              </c:multiLvlStrCache>
            </c:multiLvlStrRef>
          </c:cat>
          <c:val>
            <c:numRef>
              <c:f>'A-37'!$E$9:$E$92</c:f>
              <c:numCache>
                <c:formatCode>0.00</c:formatCode>
                <c:ptCount val="84"/>
                <c:pt idx="0">
                  <c:v>4.305825251656306</c:v>
                </c:pt>
                <c:pt idx="1">
                  <c:v>4.0923436959537192</c:v>
                </c:pt>
                <c:pt idx="2">
                  <c:v>4.1276894186603359</c:v>
                </c:pt>
                <c:pt idx="3">
                  <c:v>4.4578314961137133</c:v>
                </c:pt>
                <c:pt idx="4">
                  <c:v>4.7231398965089575</c:v>
                </c:pt>
                <c:pt idx="5">
                  <c:v>4.0677630126421045</c:v>
                </c:pt>
                <c:pt idx="6">
                  <c:v>4.0320151688058168</c:v>
                </c:pt>
                <c:pt idx="7">
                  <c:v>4.1504343671333013</c:v>
                </c:pt>
                <c:pt idx="8">
                  <c:v>4.4764766328048138</c:v>
                </c:pt>
                <c:pt idx="9">
                  <c:v>4.4762701848230018</c:v>
                </c:pt>
                <c:pt idx="10">
                  <c:v>4.0669046416641415</c:v>
                </c:pt>
                <c:pt idx="11">
                  <c:v>3.6446512946301404</c:v>
                </c:pt>
                <c:pt idx="12">
                  <c:v>3.8581961750947498</c:v>
                </c:pt>
                <c:pt idx="13">
                  <c:v>3.9882685981048835</c:v>
                </c:pt>
                <c:pt idx="14">
                  <c:v>4.0885998674089503</c:v>
                </c:pt>
                <c:pt idx="15">
                  <c:v>4.1235432492229833</c:v>
                </c:pt>
                <c:pt idx="16">
                  <c:v>4.2687810153262635</c:v>
                </c:pt>
                <c:pt idx="17">
                  <c:v>3.9491784259806852</c:v>
                </c:pt>
                <c:pt idx="18">
                  <c:v>3.8861568571794893</c:v>
                </c:pt>
                <c:pt idx="19">
                  <c:v>3.9211885117140408</c:v>
                </c:pt>
                <c:pt idx="20">
                  <c:v>4.1307065597815145</c:v>
                </c:pt>
                <c:pt idx="21">
                  <c:v>4.1982593493596276</c:v>
                </c:pt>
                <c:pt idx="22">
                  <c:v>4.1056412096325872</c:v>
                </c:pt>
                <c:pt idx="23">
                  <c:v>4.1294679874701554</c:v>
                </c:pt>
                <c:pt idx="24">
                  <c:v>3.9920573872892753</c:v>
                </c:pt>
                <c:pt idx="25">
                  <c:v>4.0671128384686668</c:v>
                </c:pt>
                <c:pt idx="26">
                  <c:v>3.9838132572470473</c:v>
                </c:pt>
                <c:pt idx="27">
                  <c:v>3.650253059209386</c:v>
                </c:pt>
                <c:pt idx="28">
                  <c:v>3.241268160897437</c:v>
                </c:pt>
                <c:pt idx="29">
                  <c:v>2.822402003433865</c:v>
                </c:pt>
                <c:pt idx="30">
                  <c:v>2.6457386014308129</c:v>
                </c:pt>
                <c:pt idx="31">
                  <c:v>2.9595312741254798</c:v>
                </c:pt>
                <c:pt idx="32">
                  <c:v>3.1991012205124965</c:v>
                </c:pt>
                <c:pt idx="33">
                  <c:v>3.3000533027785148</c:v>
                </c:pt>
                <c:pt idx="34">
                  <c:v>3.1486170813838581</c:v>
                </c:pt>
                <c:pt idx="35">
                  <c:v>3.2637554465793825</c:v>
                </c:pt>
                <c:pt idx="36">
                  <c:v>2.6226206567056414</c:v>
                </c:pt>
                <c:pt idx="37">
                  <c:v>2.6610865690682872</c:v>
                </c:pt>
                <c:pt idx="38">
                  <c:v>2.5929938095460958</c:v>
                </c:pt>
                <c:pt idx="39">
                  <c:v>2.625267446283865</c:v>
                </c:pt>
                <c:pt idx="40">
                  <c:v>3.1522797476361477</c:v>
                </c:pt>
                <c:pt idx="41">
                  <c:v>3.4415844861347371</c:v>
                </c:pt>
                <c:pt idx="42">
                  <c:v>3.7968286242587292</c:v>
                </c:pt>
                <c:pt idx="43">
                  <c:v>3.7358710123957772</c:v>
                </c:pt>
                <c:pt idx="44">
                  <c:v>3.6909092101090968</c:v>
                </c:pt>
                <c:pt idx="45">
                  <c:v>3.9351684165067189</c:v>
                </c:pt>
                <c:pt idx="46">
                  <c:v>4.1704759245046974</c:v>
                </c:pt>
                <c:pt idx="47">
                  <c:v>4.1564198156149157</c:v>
                </c:pt>
                <c:pt idx="48">
                  <c:v>4.3622420211160282</c:v>
                </c:pt>
                <c:pt idx="49">
                  <c:v>4.3924355620394975</c:v>
                </c:pt>
                <c:pt idx="50">
                  <c:v>4.8028775484307227</c:v>
                </c:pt>
                <c:pt idx="51">
                  <c:v>4.8330922947373827</c:v>
                </c:pt>
                <c:pt idx="52">
                  <c:v>5.0808347799501172</c:v>
                </c:pt>
                <c:pt idx="53">
                  <c:v>5.5199257949137248</c:v>
                </c:pt>
                <c:pt idx="54">
                  <c:v>5.8002442686932154</c:v>
                </c:pt>
                <c:pt idx="55">
                  <c:v>5.4330099452391245</c:v>
                </c:pt>
                <c:pt idx="56">
                  <c:v>5.2044353540754438</c:v>
                </c:pt>
                <c:pt idx="57">
                  <c:v>5.0615577235012372</c:v>
                </c:pt>
                <c:pt idx="58">
                  <c:v>5.0037556777848051</c:v>
                </c:pt>
                <c:pt idx="59">
                  <c:v>4.2437974145098059</c:v>
                </c:pt>
                <c:pt idx="60">
                  <c:v>4.2437974145098059</c:v>
                </c:pt>
                <c:pt idx="61">
                  <c:v>4.3502915805339137</c:v>
                </c:pt>
                <c:pt idx="62">
                  <c:v>4.5700733569791225</c:v>
                </c:pt>
                <c:pt idx="63">
                  <c:v>4.8271312260518435</c:v>
                </c:pt>
                <c:pt idx="64">
                  <c:v>4.9770441251578941</c:v>
                </c:pt>
                <c:pt idx="65">
                  <c:v>5.230925758179569</c:v>
                </c:pt>
                <c:pt idx="66">
                  <c:v>5.9489684875381945</c:v>
                </c:pt>
                <c:pt idx="67">
                  <c:v>5.7240942608213361</c:v>
                </c:pt>
                <c:pt idx="68">
                  <c:v>5.5346978370812812</c:v>
                </c:pt>
                <c:pt idx="69">
                  <c:v>5.2231106280876061</c:v>
                </c:pt>
                <c:pt idx="70">
                  <c:v>5.2105664993191656</c:v>
                </c:pt>
                <c:pt idx="71">
                  <c:v>4.9598568449975229</c:v>
                </c:pt>
                <c:pt idx="72" formatCode="0.0">
                  <c:v>4.6943961092903868</c:v>
                </c:pt>
                <c:pt idx="73" formatCode="0.0">
                  <c:v>4.4924884577753561</c:v>
                </c:pt>
                <c:pt idx="74" formatCode="0.0">
                  <c:v>4.1612845913507472</c:v>
                </c:pt>
                <c:pt idx="75" formatCode="0.0">
                  <c:v>3.9301231566588024</c:v>
                </c:pt>
                <c:pt idx="76" formatCode="0.0">
                  <c:v>3.5263295754709398</c:v>
                </c:pt>
                <c:pt idx="77" formatCode="0.0">
                  <c:v>3.1266797884098398</c:v>
                </c:pt>
                <c:pt idx="78" formatCode="0.0">
                  <c:v>3.1342477182918</c:v>
                </c:pt>
                <c:pt idx="79" formatCode="0.0">
                  <c:v>3.3182079856982871</c:v>
                </c:pt>
                <c:pt idx="80" formatCode="0.0">
                  <c:v>3.9926677808926141</c:v>
                </c:pt>
                <c:pt idx="81" formatCode="0.0">
                  <c:v>4.0713149446598411</c:v>
                </c:pt>
                <c:pt idx="82" formatCode="0.0">
                  <c:v>4.2422694119999997</c:v>
                </c:pt>
                <c:pt idx="83" formatCode="0.0">
                  <c:v>3.9296924999999998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EF7B-4B74-9F7C-F4795DB7D096}"/>
            </c:ext>
          </c:extLst>
        </c:ser>
        <c:ser>
          <c:idx val="3"/>
          <c:order val="1"/>
          <c:tx>
            <c:strRef>
              <c:f>'A-37'!$F$7</c:f>
              <c:strCache>
                <c:ptCount val="1"/>
                <c:pt idx="0">
                  <c:v>Biodiesel price at auctions</c:v>
                </c:pt>
              </c:strCache>
            </c:strRef>
          </c:tx>
          <c:spPr>
            <a:ln w="15875">
              <a:solidFill>
                <a:srgbClr val="87AAD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8518189592318806E-2"/>
                  <c:y val="-4.0892992031393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EF7B-4B74-9F7C-F4795DB7D0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EF7B-4B74-9F7C-F4795DB7D0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EF7B-4B74-9F7C-F4795DB7D0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EF7B-4B74-9F7C-F4795DB7D0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EF7B-4B74-9F7C-F4795DB7D09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EF7B-4B74-9F7C-F4795DB7D09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EF7B-4B74-9F7C-F4795DB7D09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EF7B-4B74-9F7C-F4795DB7D096}"/>
                </c:ext>
              </c:extLst>
            </c:dLbl>
            <c:dLbl>
              <c:idx val="8"/>
              <c:layout>
                <c:manualLayout>
                  <c:x val="-2.6233493143719051E-2"/>
                  <c:y val="-5.045748207164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EF7B-4B74-9F7C-F4795DB7D09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EF7B-4B74-9F7C-F4795DB7D09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EF7B-4B74-9F7C-F4795DB7D09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EF7B-4B74-9F7C-F4795DB7D09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EF7B-4B74-9F7C-F4795DB7D09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EF7B-4B74-9F7C-F4795DB7D09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EF7B-4B74-9F7C-F4795DB7D09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EF7B-4B74-9F7C-F4795DB7D09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EF7B-4B74-9F7C-F4795DB7D09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EF7B-4B74-9F7C-F4795DB7D09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EF7B-4B74-9F7C-F4795DB7D09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EF7B-4B74-9F7C-F4795DB7D096}"/>
                </c:ext>
              </c:extLst>
            </c:dLbl>
            <c:dLbl>
              <c:idx val="20"/>
              <c:layout>
                <c:manualLayout>
                  <c:x val="-2.7287611424413348E-2"/>
                  <c:y val="-4.805217092843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EF7B-4B74-9F7C-F4795DB7D09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EF7B-4B74-9F7C-F4795DB7D09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EF7B-4B74-9F7C-F4795DB7D09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EF7B-4B74-9F7C-F4795DB7D09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EF7B-4B74-9F7C-F4795DB7D09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EF7B-4B74-9F7C-F4795DB7D09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EF7B-4B74-9F7C-F4795DB7D09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EF7B-4B74-9F7C-F4795DB7D09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EF7B-4B74-9F7C-F4795DB7D09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EF7B-4B74-9F7C-F4795DB7D09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EF7B-4B74-9F7C-F4795DB7D09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EF7B-4B74-9F7C-F4795DB7D096}"/>
                </c:ext>
              </c:extLst>
            </c:dLbl>
            <c:dLbl>
              <c:idx val="32"/>
              <c:layout>
                <c:manualLayout>
                  <c:x val="-4.009613740811134E-2"/>
                  <c:y val="-5.137006234449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EF7B-4B74-9F7C-F4795DB7D096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EF7B-4B74-9F7C-F4795DB7D096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EF7B-4B74-9F7C-F4795DB7D09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EF7B-4B74-9F7C-F4795DB7D096}"/>
                </c:ext>
              </c:extLst>
            </c:dLbl>
            <c:dLbl>
              <c:idx val="36"/>
              <c:layout>
                <c:manualLayout>
                  <c:x val="-3.4564307804256865E-2"/>
                  <c:y val="-3.7755277158057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EF7B-4B74-9F7C-F4795DB7D09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EF7B-4B74-9F7C-F4795DB7D096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EF7B-4B74-9F7C-F4795DB7D096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EF7B-4B74-9F7C-F4795DB7D096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EF7B-4B74-9F7C-F4795DB7D096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D6-4FFC-BAB9-24D528F355D3}"/>
                </c:ext>
              </c:extLst>
            </c:dLbl>
            <c:dLbl>
              <c:idx val="42"/>
              <c:layout>
                <c:manualLayout>
                  <c:x val="-2.1830089139530651E-2"/>
                  <c:y val="-4.805217092843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EF7B-4B74-9F7C-F4795DB7D096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EF7B-4B74-9F7C-F4795DB7D096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EF7B-4B74-9F7C-F4795DB7D09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EF7B-4B74-9F7C-F4795DB7D09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EF7B-4B74-9F7C-F4795DB7D096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EF7B-4B74-9F7C-F4795DB7D096}"/>
                </c:ext>
              </c:extLst>
            </c:dLbl>
            <c:dLbl>
              <c:idx val="48"/>
              <c:layout>
                <c:manualLayout>
                  <c:x val="-5.6537782240563571E-2"/>
                  <c:y val="1.932221575100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EF7B-4B74-9F7C-F4795DB7D096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EF7B-4B74-9F7C-F4795DB7D096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D6-4FFC-BAB9-24D528F355D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EF7B-4B74-9F7C-F4795DB7D096}"/>
                </c:ext>
              </c:extLst>
            </c:dLbl>
            <c:dLbl>
              <c:idx val="52"/>
              <c:layout>
                <c:manualLayout>
                  <c:x val="-3.0925959614335093E-2"/>
                  <c:y val="-4.118757508151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9D6-4FFC-BAB9-24D528F355D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EF7B-4B74-9F7C-F4795DB7D096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EF7B-4B74-9F7C-F4795DB7D096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EF7B-4B74-9F7C-F4795DB7D096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EF7B-4B74-9F7C-F4795DB7D09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EF7B-4B74-9F7C-F4795DB7D096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EF7B-4B74-9F7C-F4795DB7D096}"/>
                </c:ext>
              </c:extLst>
            </c:dLbl>
            <c:dLbl>
              <c:idx val="59"/>
              <c:layout>
                <c:manualLayout>
                  <c:x val="-4.7298526468983082E-2"/>
                  <c:y val="-6.864595846919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9D6-4FFC-BAB9-24D528F355D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D6-4FFC-BAB9-24D528F355D3}"/>
                </c:ext>
              </c:extLst>
            </c:dLbl>
            <c:dLbl>
              <c:idx val="61"/>
              <c:layout>
                <c:manualLayout>
                  <c:x val="-6.3257775434897206E-3"/>
                  <c:y val="-2.7916251246261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EF7B-4B74-9F7C-F4795DB7D096}"/>
                </c:ext>
              </c:extLst>
            </c:dLbl>
            <c:dLbl>
              <c:idx val="62"/>
              <c:layout>
                <c:manualLayout>
                  <c:x val="6.32577754348972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EF7B-4B74-9F7C-F4795DB7D096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EF7B-4B74-9F7C-F4795DB7D096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EF7B-4B74-9F7C-F4795DB7D096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D6-4FFC-BAB9-24D528F355D3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EF7B-4B74-9F7C-F4795DB7D096}"/>
                </c:ext>
              </c:extLst>
            </c:dLbl>
            <c:dLbl>
              <c:idx val="6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D6-4FFC-BAB9-24D528F355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0192FF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'A-37'!$A$9:$C$92</c:f>
              <c:multiLvlStrCache>
                <c:ptCount val="84"/>
                <c:lvl>
                  <c:pt idx="0">
                    <c:v>Jan.</c:v>
                  </c:pt>
                  <c:pt idx="1">
                    <c:v>Feb.</c:v>
                  </c:pt>
                  <c:pt idx="2">
                    <c:v>Mar.</c:v>
                  </c:pt>
                  <c:pt idx="3">
                    <c:v>Apr.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Aug.</c:v>
                  </c:pt>
                  <c:pt idx="8">
                    <c:v>Sept.</c:v>
                  </c:pt>
                  <c:pt idx="9">
                    <c:v>Oct.</c:v>
                  </c:pt>
                  <c:pt idx="10">
                    <c:v>Nov.</c:v>
                  </c:pt>
                  <c:pt idx="11">
                    <c:v>Dec.</c:v>
                  </c:pt>
                  <c:pt idx="12">
                    <c:v>Jan.</c:v>
                  </c:pt>
                  <c:pt idx="13">
                    <c:v>Feb.</c:v>
                  </c:pt>
                  <c:pt idx="14">
                    <c:v>Mar.</c:v>
                  </c:pt>
                  <c:pt idx="15">
                    <c:v>Apr.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Aug.</c:v>
                  </c:pt>
                  <c:pt idx="20">
                    <c:v>Sept.</c:v>
                  </c:pt>
                  <c:pt idx="21">
                    <c:v>Oct.</c:v>
                  </c:pt>
                  <c:pt idx="22">
                    <c:v>Nov.</c:v>
                  </c:pt>
                  <c:pt idx="23">
                    <c:v>Dec.</c:v>
                  </c:pt>
                  <c:pt idx="24">
                    <c:v>Jan.</c:v>
                  </c:pt>
                  <c:pt idx="25">
                    <c:v>Feb.</c:v>
                  </c:pt>
                  <c:pt idx="26">
                    <c:v>Mar.</c:v>
                  </c:pt>
                  <c:pt idx="27">
                    <c:v>Apr.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Aug.</c:v>
                  </c:pt>
                  <c:pt idx="32">
                    <c:v>Sept.</c:v>
                  </c:pt>
                  <c:pt idx="33">
                    <c:v>Oct.</c:v>
                  </c:pt>
                  <c:pt idx="34">
                    <c:v>Nov.</c:v>
                  </c:pt>
                  <c:pt idx="35">
                    <c:v>Dec.</c:v>
                  </c:pt>
                  <c:pt idx="36">
                    <c:v>Jan.</c:v>
                  </c:pt>
                  <c:pt idx="37">
                    <c:v>Feb.</c:v>
                  </c:pt>
                  <c:pt idx="38">
                    <c:v>Mar.</c:v>
                  </c:pt>
                  <c:pt idx="39">
                    <c:v>Apr.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Aug.</c:v>
                  </c:pt>
                  <c:pt idx="44">
                    <c:v>Sept.</c:v>
                  </c:pt>
                  <c:pt idx="45">
                    <c:v>Oct.</c:v>
                  </c:pt>
                  <c:pt idx="46">
                    <c:v>Nov.</c:v>
                  </c:pt>
                  <c:pt idx="47">
                    <c:v>Dec.</c:v>
                  </c:pt>
                  <c:pt idx="48">
                    <c:v>Jan.</c:v>
                  </c:pt>
                  <c:pt idx="49">
                    <c:v>Feb.</c:v>
                  </c:pt>
                  <c:pt idx="50">
                    <c:v>Mar.</c:v>
                  </c:pt>
                  <c:pt idx="51">
                    <c:v>Apr.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Aug.</c:v>
                  </c:pt>
                  <c:pt idx="56">
                    <c:v>Sept.</c:v>
                  </c:pt>
                  <c:pt idx="57">
                    <c:v>Oct.</c:v>
                  </c:pt>
                  <c:pt idx="58">
                    <c:v>Nov.</c:v>
                  </c:pt>
                  <c:pt idx="59">
                    <c:v>Dec.</c:v>
                  </c:pt>
                  <c:pt idx="60">
                    <c:v>Jan.</c:v>
                  </c:pt>
                  <c:pt idx="61">
                    <c:v>Feb.</c:v>
                  </c:pt>
                  <c:pt idx="62">
                    <c:v>Mar.</c:v>
                  </c:pt>
                  <c:pt idx="63">
                    <c:v>Apr.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Aug.</c:v>
                  </c:pt>
                  <c:pt idx="68">
                    <c:v>Sept.</c:v>
                  </c:pt>
                  <c:pt idx="69">
                    <c:v>Oct.</c:v>
                  </c:pt>
                  <c:pt idx="70">
                    <c:v>Nov.</c:v>
                  </c:pt>
                  <c:pt idx="71">
                    <c:v>Dec.</c:v>
                  </c:pt>
                  <c:pt idx="72">
                    <c:v>Jan.</c:v>
                  </c:pt>
                  <c:pt idx="73">
                    <c:v>Feb.</c:v>
                  </c:pt>
                  <c:pt idx="74">
                    <c:v>Mar.</c:v>
                  </c:pt>
                  <c:pt idx="75">
                    <c:v>Apr.</c:v>
                  </c:pt>
                  <c:pt idx="76">
                    <c:v>May</c:v>
                  </c:pt>
                  <c:pt idx="77">
                    <c:v>June</c:v>
                  </c:pt>
                  <c:pt idx="78">
                    <c:v>July</c:v>
                  </c:pt>
                  <c:pt idx="79">
                    <c:v>Aug.</c:v>
                  </c:pt>
                  <c:pt idx="80">
                    <c:v>Sept.</c:v>
                  </c:pt>
                  <c:pt idx="81">
                    <c:v>Oct.</c:v>
                  </c:pt>
                  <c:pt idx="82">
                    <c:v>Nov.</c:v>
                  </c:pt>
                  <c:pt idx="83">
                    <c:v>Dec.</c:v>
                  </c:pt>
                </c:lvl>
                <c:lvl>
                  <c:pt idx="0">
                    <c:v>53 </c:v>
                  </c:pt>
                  <c:pt idx="2">
                    <c:v>54 </c:v>
                  </c:pt>
                  <c:pt idx="4">
                    <c:v>55 </c:v>
                  </c:pt>
                  <c:pt idx="6">
                    <c:v>56 </c:v>
                  </c:pt>
                  <c:pt idx="8">
                    <c:v>57 </c:v>
                  </c:pt>
                  <c:pt idx="10">
                    <c:v>58 </c:v>
                  </c:pt>
                  <c:pt idx="12">
                    <c:v>59 </c:v>
                  </c:pt>
                  <c:pt idx="14">
                    <c:v>60 </c:v>
                  </c:pt>
                  <c:pt idx="16">
                    <c:v>61 </c:v>
                  </c:pt>
                  <c:pt idx="18">
                    <c:v>62 </c:v>
                  </c:pt>
                  <c:pt idx="20">
                    <c:v>63 </c:v>
                  </c:pt>
                  <c:pt idx="22">
                    <c:v>64 </c:v>
                  </c:pt>
                  <c:pt idx="24">
                    <c:v>65 </c:v>
                  </c:pt>
                  <c:pt idx="26">
                    <c:v>66 </c:v>
                  </c:pt>
                  <c:pt idx="28">
                    <c:v>67 </c:v>
                  </c:pt>
                  <c:pt idx="30">
                    <c:v>68 </c:v>
                  </c:pt>
                  <c:pt idx="32">
                    <c:v>69 </c:v>
                  </c:pt>
                  <c:pt idx="34">
                    <c:v>70 </c:v>
                  </c:pt>
                  <c:pt idx="36">
                    <c:v>71 </c:v>
                  </c:pt>
                  <c:pt idx="38">
                    <c:v>72 </c:v>
                  </c:pt>
                  <c:pt idx="40">
                    <c:v>73 </c:v>
                  </c:pt>
                  <c:pt idx="42">
                    <c:v>75 </c:v>
                  </c:pt>
                  <c:pt idx="44">
                    <c:v>76 </c:v>
                  </c:pt>
                  <c:pt idx="46">
                    <c:v>77 </c:v>
                  </c:pt>
                  <c:pt idx="48">
                    <c:v>78 </c:v>
                  </c:pt>
                  <c:pt idx="50">
                    <c:v>79 </c:v>
                  </c:pt>
                  <c:pt idx="52">
                    <c:v>80 </c:v>
                  </c:pt>
                  <c:pt idx="54">
                    <c:v>81 </c:v>
                  </c:pt>
                  <c:pt idx="56">
                    <c:v>82 </c:v>
                  </c:pt>
                </c:lvl>
                <c:lvl>
                  <c:pt idx="0">
                    <c:v>2017 </c:v>
                  </c:pt>
                  <c:pt idx="12">
                    <c:v>2018 </c:v>
                  </c:pt>
                  <c:pt idx="24">
                    <c:v>2019 </c:v>
                  </c:pt>
                  <c:pt idx="36">
                    <c:v>2020 </c:v>
                  </c:pt>
                  <c:pt idx="48">
                    <c:v>2021 </c:v>
                  </c:pt>
                  <c:pt idx="60">
                    <c:v>2022 </c:v>
                  </c:pt>
                  <c:pt idx="72">
                    <c:v>2023 </c:v>
                  </c:pt>
                </c:lvl>
              </c:multiLvlStrCache>
            </c:multiLvlStrRef>
          </c:cat>
          <c:val>
            <c:numRef>
              <c:f>'A-37'!$F$9:$F$92</c:f>
              <c:numCache>
                <c:formatCode>0.00</c:formatCode>
                <c:ptCount val="84"/>
                <c:pt idx="0">
                  <c:v>4.6730181299954543</c:v>
                </c:pt>
                <c:pt idx="1">
                  <c:v>4.6432537590192391</c:v>
                </c:pt>
                <c:pt idx="2">
                  <c:v>4.3351868341797353</c:v>
                </c:pt>
                <c:pt idx="3">
                  <c:v>4.3161747748843355</c:v>
                </c:pt>
                <c:pt idx="4">
                  <c:v>4.648064752316305</c:v>
                </c:pt>
                <c:pt idx="5">
                  <c:v>4.5331106863672836</c:v>
                </c:pt>
                <c:pt idx="6">
                  <c:v>4.1758963167063525</c:v>
                </c:pt>
                <c:pt idx="7">
                  <c:v>4.1834230896951015</c:v>
                </c:pt>
                <c:pt idx="8">
                  <c:v>4.7814605146292166</c:v>
                </c:pt>
                <c:pt idx="9">
                  <c:v>4.7387161106322857</c:v>
                </c:pt>
                <c:pt idx="10">
                  <c:v>4.4551919075058892</c:v>
                </c:pt>
                <c:pt idx="11">
                  <c:v>4.4418563442962258</c:v>
                </c:pt>
                <c:pt idx="12">
                  <c:v>4.4130586909843945</c:v>
                </c:pt>
                <c:pt idx="13">
                  <c:v>4.375349782636242</c:v>
                </c:pt>
                <c:pt idx="14">
                  <c:v>3.8168921342822029</c:v>
                </c:pt>
                <c:pt idx="15">
                  <c:v>3.7737487889895678</c:v>
                </c:pt>
                <c:pt idx="16">
                  <c:v>3.6893456886573328</c:v>
                </c:pt>
                <c:pt idx="17">
                  <c:v>3.6886079301852157</c:v>
                </c:pt>
                <c:pt idx="18">
                  <c:v>3.7418763775091679</c:v>
                </c:pt>
                <c:pt idx="19">
                  <c:v>3.7336578125955042</c:v>
                </c:pt>
                <c:pt idx="20">
                  <c:v>4.5837507621774787</c:v>
                </c:pt>
                <c:pt idx="21">
                  <c:v>4.5745969935933006</c:v>
                </c:pt>
                <c:pt idx="22">
                  <c:v>4.555936315378462</c:v>
                </c:pt>
                <c:pt idx="23">
                  <c:v>4.4996390810163254</c:v>
                </c:pt>
                <c:pt idx="24">
                  <c:v>4.8100309518320348</c:v>
                </c:pt>
                <c:pt idx="25">
                  <c:v>4.7434857757554063</c:v>
                </c:pt>
                <c:pt idx="26">
                  <c:v>4.6324091586143705</c:v>
                </c:pt>
                <c:pt idx="27">
                  <c:v>4.6352262173479639</c:v>
                </c:pt>
                <c:pt idx="28">
                  <c:v>4.6340218044007671</c:v>
                </c:pt>
                <c:pt idx="29">
                  <c:v>4.6363773622834481</c:v>
                </c:pt>
                <c:pt idx="30">
                  <c:v>4.3032320130427157</c:v>
                </c:pt>
                <c:pt idx="31">
                  <c:v>4.2817963130683809</c:v>
                </c:pt>
                <c:pt idx="32">
                  <c:v>5.4377775880070134</c:v>
                </c:pt>
                <c:pt idx="33">
                  <c:v>5.3785030422395863</c:v>
                </c:pt>
                <c:pt idx="34">
                  <c:v>5.3438511740915473</c:v>
                </c:pt>
                <c:pt idx="35">
                  <c:v>5.2600460169313887</c:v>
                </c:pt>
                <c:pt idx="36">
                  <c:v>6.6732392781624839</c:v>
                </c:pt>
                <c:pt idx="37">
                  <c:v>6.5346555701583515</c:v>
                </c:pt>
                <c:pt idx="38">
                  <c:v>6.5553737885517975</c:v>
                </c:pt>
                <c:pt idx="39">
                  <c:v>6.4544345009992936</c:v>
                </c:pt>
                <c:pt idx="40">
                  <c:v>6.0652138598844463</c:v>
                </c:pt>
                <c:pt idx="41">
                  <c:v>5.9817942693575796</c:v>
                </c:pt>
                <c:pt idx="42">
                  <c:v>7.2608973182049148</c:v>
                </c:pt>
                <c:pt idx="43">
                  <c:v>7.1603226387850496</c:v>
                </c:pt>
                <c:pt idx="44">
                  <c:v>7.0220922332363722</c:v>
                </c:pt>
                <c:pt idx="45">
                  <c:v>6.8497775175602484</c:v>
                </c:pt>
                <c:pt idx="46">
                  <c:v>7.0173436071588533</c:v>
                </c:pt>
                <c:pt idx="47">
                  <c:v>6.9160014325276107</c:v>
                </c:pt>
                <c:pt idx="48">
                  <c:v>5.3770815370825131</c:v>
                </c:pt>
                <c:pt idx="49">
                  <c:v>5.3312329338513909</c:v>
                </c:pt>
                <c:pt idx="50">
                  <c:v>5.6199663342128972</c:v>
                </c:pt>
                <c:pt idx="51">
                  <c:v>5.602598279546303</c:v>
                </c:pt>
                <c:pt idx="52">
                  <c:v>6.5333484716251968</c:v>
                </c:pt>
                <c:pt idx="53">
                  <c:v>6.4989042789467799</c:v>
                </c:pt>
                <c:pt idx="54">
                  <c:v>6.377045536795138</c:v>
                </c:pt>
                <c:pt idx="55">
                  <c:v>6.32204375611692</c:v>
                </c:pt>
                <c:pt idx="56">
                  <c:v>6.4473745236999855</c:v>
                </c:pt>
                <c:pt idx="57">
                  <c:v>6.3677773073580104</c:v>
                </c:pt>
                <c:pt idx="58">
                  <c:v>6.5855259732250717</c:v>
                </c:pt>
                <c:pt idx="59">
                  <c:v>6.5378000329842862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8-EF7B-4B74-9F7C-F4795DB7D096}"/>
            </c:ext>
          </c:extLst>
        </c:ser>
        <c:ser>
          <c:idx val="0"/>
          <c:order val="2"/>
          <c:tx>
            <c:strRef>
              <c:f>'A-37'!$G$7</c:f>
              <c:strCache>
                <c:ptCount val="1"/>
                <c:pt idx="0">
                  <c:v>Biodiesel price - free negotiation</c:v>
                </c:pt>
              </c:strCache>
            </c:strRef>
          </c:tx>
          <c:spPr>
            <a:ln w="19050">
              <a:solidFill>
                <a:srgbClr val="E4D906"/>
              </a:solidFill>
            </a:ln>
          </c:spPr>
          <c:marker>
            <c:symbol val="none"/>
          </c:marker>
          <c:dLbls>
            <c:dLbl>
              <c:idx val="48"/>
              <c:layout>
                <c:manualLayout>
                  <c:x val="-3.8314176245210725E-2"/>
                  <c:y val="-4.511539128925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EF7B-4B74-9F7C-F4795DB7D096}"/>
                </c:ext>
              </c:extLst>
            </c:dLbl>
            <c:dLbl>
              <c:idx val="50"/>
              <c:layout>
                <c:manualLayout>
                  <c:x val="-2.1893814997263273E-2"/>
                  <c:y val="-4.511539128925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EF7B-4B74-9F7C-F4795DB7D096}"/>
                </c:ext>
              </c:extLst>
            </c:dLbl>
            <c:dLbl>
              <c:idx val="52"/>
              <c:layout>
                <c:manualLayout>
                  <c:x val="0"/>
                  <c:y val="-4.1644976574700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EF7B-4B74-9F7C-F4795DB7D096}"/>
                </c:ext>
              </c:extLst>
            </c:dLbl>
            <c:dLbl>
              <c:idx val="58"/>
              <c:layout>
                <c:manualLayout>
                  <c:x val="-2.3718299580368678E-2"/>
                  <c:y val="-4.511539128925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EF7B-4B74-9F7C-F4795DB7D096}"/>
                </c:ext>
              </c:extLst>
            </c:dLbl>
            <c:dLbl>
              <c:idx val="62"/>
              <c:layout>
                <c:manualLayout>
                  <c:x val="-4.3660178279061303E-2"/>
                  <c:y val="-3.7755277158057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D6-4FFC-BAB9-24D528F355D3}"/>
                </c:ext>
              </c:extLst>
            </c:dLbl>
            <c:dLbl>
              <c:idx val="65"/>
              <c:layout>
                <c:manualLayout>
                  <c:x val="-2.9191753329684499E-2"/>
                  <c:y val="-6.2467464862051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EF7B-4B74-9F7C-F4795DB7D096}"/>
                </c:ext>
              </c:extLst>
            </c:dLbl>
            <c:dLbl>
              <c:idx val="70"/>
              <c:layout>
                <c:manualLayout>
                  <c:x val="-2.5468437329452427E-2"/>
                  <c:y val="-5.4916766775356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D6-4FFC-BAB9-24D528F355D3}"/>
                </c:ext>
              </c:extLst>
            </c:dLbl>
            <c:dLbl>
              <c:idx val="71"/>
              <c:layout>
                <c:manualLayout>
                  <c:x val="0"/>
                  <c:y val="-4.118757508151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EF7B-4B74-9F7C-F4795DB7D096}"/>
                </c:ext>
              </c:extLst>
            </c:dLbl>
            <c:dLbl>
              <c:idx val="8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D6-4FFC-BAB9-24D528F355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'A-37'!$A$9:$C$92</c:f>
              <c:multiLvlStrCache>
                <c:ptCount val="84"/>
                <c:lvl>
                  <c:pt idx="0">
                    <c:v>Jan.</c:v>
                  </c:pt>
                  <c:pt idx="1">
                    <c:v>Feb.</c:v>
                  </c:pt>
                  <c:pt idx="2">
                    <c:v>Mar.</c:v>
                  </c:pt>
                  <c:pt idx="3">
                    <c:v>Apr.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Aug.</c:v>
                  </c:pt>
                  <c:pt idx="8">
                    <c:v>Sept.</c:v>
                  </c:pt>
                  <c:pt idx="9">
                    <c:v>Oct.</c:v>
                  </c:pt>
                  <c:pt idx="10">
                    <c:v>Nov.</c:v>
                  </c:pt>
                  <c:pt idx="11">
                    <c:v>Dec.</c:v>
                  </c:pt>
                  <c:pt idx="12">
                    <c:v>Jan.</c:v>
                  </c:pt>
                  <c:pt idx="13">
                    <c:v>Feb.</c:v>
                  </c:pt>
                  <c:pt idx="14">
                    <c:v>Mar.</c:v>
                  </c:pt>
                  <c:pt idx="15">
                    <c:v>Apr.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Aug.</c:v>
                  </c:pt>
                  <c:pt idx="20">
                    <c:v>Sept.</c:v>
                  </c:pt>
                  <c:pt idx="21">
                    <c:v>Oct.</c:v>
                  </c:pt>
                  <c:pt idx="22">
                    <c:v>Nov.</c:v>
                  </c:pt>
                  <c:pt idx="23">
                    <c:v>Dec.</c:v>
                  </c:pt>
                  <c:pt idx="24">
                    <c:v>Jan.</c:v>
                  </c:pt>
                  <c:pt idx="25">
                    <c:v>Feb.</c:v>
                  </c:pt>
                  <c:pt idx="26">
                    <c:v>Mar.</c:v>
                  </c:pt>
                  <c:pt idx="27">
                    <c:v>Apr.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Aug.</c:v>
                  </c:pt>
                  <c:pt idx="32">
                    <c:v>Sept.</c:v>
                  </c:pt>
                  <c:pt idx="33">
                    <c:v>Oct.</c:v>
                  </c:pt>
                  <c:pt idx="34">
                    <c:v>Nov.</c:v>
                  </c:pt>
                  <c:pt idx="35">
                    <c:v>Dec.</c:v>
                  </c:pt>
                  <c:pt idx="36">
                    <c:v>Jan.</c:v>
                  </c:pt>
                  <c:pt idx="37">
                    <c:v>Feb.</c:v>
                  </c:pt>
                  <c:pt idx="38">
                    <c:v>Mar.</c:v>
                  </c:pt>
                  <c:pt idx="39">
                    <c:v>Apr.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Aug.</c:v>
                  </c:pt>
                  <c:pt idx="44">
                    <c:v>Sept.</c:v>
                  </c:pt>
                  <c:pt idx="45">
                    <c:v>Oct.</c:v>
                  </c:pt>
                  <c:pt idx="46">
                    <c:v>Nov.</c:v>
                  </c:pt>
                  <c:pt idx="47">
                    <c:v>Dec.</c:v>
                  </c:pt>
                  <c:pt idx="48">
                    <c:v>Jan.</c:v>
                  </c:pt>
                  <c:pt idx="49">
                    <c:v>Feb.</c:v>
                  </c:pt>
                  <c:pt idx="50">
                    <c:v>Mar.</c:v>
                  </c:pt>
                  <c:pt idx="51">
                    <c:v>Apr.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Aug.</c:v>
                  </c:pt>
                  <c:pt idx="56">
                    <c:v>Sept.</c:v>
                  </c:pt>
                  <c:pt idx="57">
                    <c:v>Oct.</c:v>
                  </c:pt>
                  <c:pt idx="58">
                    <c:v>Nov.</c:v>
                  </c:pt>
                  <c:pt idx="59">
                    <c:v>Dec.</c:v>
                  </c:pt>
                  <c:pt idx="60">
                    <c:v>Jan.</c:v>
                  </c:pt>
                  <c:pt idx="61">
                    <c:v>Feb.</c:v>
                  </c:pt>
                  <c:pt idx="62">
                    <c:v>Mar.</c:v>
                  </c:pt>
                  <c:pt idx="63">
                    <c:v>Apr.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Aug.</c:v>
                  </c:pt>
                  <c:pt idx="68">
                    <c:v>Sept.</c:v>
                  </c:pt>
                  <c:pt idx="69">
                    <c:v>Oct.</c:v>
                  </c:pt>
                  <c:pt idx="70">
                    <c:v>Nov.</c:v>
                  </c:pt>
                  <c:pt idx="71">
                    <c:v>Dec.</c:v>
                  </c:pt>
                  <c:pt idx="72">
                    <c:v>Jan.</c:v>
                  </c:pt>
                  <c:pt idx="73">
                    <c:v>Feb.</c:v>
                  </c:pt>
                  <c:pt idx="74">
                    <c:v>Mar.</c:v>
                  </c:pt>
                  <c:pt idx="75">
                    <c:v>Apr.</c:v>
                  </c:pt>
                  <c:pt idx="76">
                    <c:v>May</c:v>
                  </c:pt>
                  <c:pt idx="77">
                    <c:v>June</c:v>
                  </c:pt>
                  <c:pt idx="78">
                    <c:v>July</c:v>
                  </c:pt>
                  <c:pt idx="79">
                    <c:v>Aug.</c:v>
                  </c:pt>
                  <c:pt idx="80">
                    <c:v>Sept.</c:v>
                  </c:pt>
                  <c:pt idx="81">
                    <c:v>Oct.</c:v>
                  </c:pt>
                  <c:pt idx="82">
                    <c:v>Nov.</c:v>
                  </c:pt>
                  <c:pt idx="83">
                    <c:v>Dec.</c:v>
                  </c:pt>
                </c:lvl>
                <c:lvl>
                  <c:pt idx="0">
                    <c:v>53 </c:v>
                  </c:pt>
                  <c:pt idx="2">
                    <c:v>54 </c:v>
                  </c:pt>
                  <c:pt idx="4">
                    <c:v>55 </c:v>
                  </c:pt>
                  <c:pt idx="6">
                    <c:v>56 </c:v>
                  </c:pt>
                  <c:pt idx="8">
                    <c:v>57 </c:v>
                  </c:pt>
                  <c:pt idx="10">
                    <c:v>58 </c:v>
                  </c:pt>
                  <c:pt idx="12">
                    <c:v>59 </c:v>
                  </c:pt>
                  <c:pt idx="14">
                    <c:v>60 </c:v>
                  </c:pt>
                  <c:pt idx="16">
                    <c:v>61 </c:v>
                  </c:pt>
                  <c:pt idx="18">
                    <c:v>62 </c:v>
                  </c:pt>
                  <c:pt idx="20">
                    <c:v>63 </c:v>
                  </c:pt>
                  <c:pt idx="22">
                    <c:v>64 </c:v>
                  </c:pt>
                  <c:pt idx="24">
                    <c:v>65 </c:v>
                  </c:pt>
                  <c:pt idx="26">
                    <c:v>66 </c:v>
                  </c:pt>
                  <c:pt idx="28">
                    <c:v>67 </c:v>
                  </c:pt>
                  <c:pt idx="30">
                    <c:v>68 </c:v>
                  </c:pt>
                  <c:pt idx="32">
                    <c:v>69 </c:v>
                  </c:pt>
                  <c:pt idx="34">
                    <c:v>70 </c:v>
                  </c:pt>
                  <c:pt idx="36">
                    <c:v>71 </c:v>
                  </c:pt>
                  <c:pt idx="38">
                    <c:v>72 </c:v>
                  </c:pt>
                  <c:pt idx="40">
                    <c:v>73 </c:v>
                  </c:pt>
                  <c:pt idx="42">
                    <c:v>75 </c:v>
                  </c:pt>
                  <c:pt idx="44">
                    <c:v>76 </c:v>
                  </c:pt>
                  <c:pt idx="46">
                    <c:v>77 </c:v>
                  </c:pt>
                  <c:pt idx="48">
                    <c:v>78 </c:v>
                  </c:pt>
                  <c:pt idx="50">
                    <c:v>79 </c:v>
                  </c:pt>
                  <c:pt idx="52">
                    <c:v>80 </c:v>
                  </c:pt>
                  <c:pt idx="54">
                    <c:v>81 </c:v>
                  </c:pt>
                  <c:pt idx="56">
                    <c:v>82 </c:v>
                  </c:pt>
                </c:lvl>
                <c:lvl>
                  <c:pt idx="0">
                    <c:v>2017 </c:v>
                  </c:pt>
                  <c:pt idx="12">
                    <c:v>2018 </c:v>
                  </c:pt>
                  <c:pt idx="24">
                    <c:v>2019 </c:v>
                  </c:pt>
                  <c:pt idx="36">
                    <c:v>2020 </c:v>
                  </c:pt>
                  <c:pt idx="48">
                    <c:v>2021 </c:v>
                  </c:pt>
                  <c:pt idx="60">
                    <c:v>2022 </c:v>
                  </c:pt>
                  <c:pt idx="72">
                    <c:v>2023 </c:v>
                  </c:pt>
                </c:lvl>
              </c:multiLvlStrCache>
            </c:multiLvlStrRef>
          </c:cat>
          <c:val>
            <c:numRef>
              <c:f>'A-37'!$G$9:$G$92</c:f>
              <c:numCache>
                <c:formatCode>0.00</c:formatCode>
                <c:ptCount val="84"/>
                <c:pt idx="59">
                  <c:v>6.5378000329842862</c:v>
                </c:pt>
                <c:pt idx="60">
                  <c:v>7.1833255248523562</c:v>
                </c:pt>
                <c:pt idx="61">
                  <c:v>7.2826000193232918</c:v>
                </c:pt>
                <c:pt idx="62">
                  <c:v>7.6967632131949637</c:v>
                </c:pt>
                <c:pt idx="63">
                  <c:v>7.3580014917714802</c:v>
                </c:pt>
                <c:pt idx="64">
                  <c:v>7.6514282195961263</c:v>
                </c:pt>
                <c:pt idx="65">
                  <c:v>7.4033254621899314</c:v>
                </c:pt>
                <c:pt idx="66">
                  <c:v>6.7575769967022996</c:v>
                </c:pt>
                <c:pt idx="67">
                  <c:v>6.2686250142144084</c:v>
                </c:pt>
                <c:pt idx="68">
                  <c:v>6.1816376703544273</c:v>
                </c:pt>
                <c:pt idx="69">
                  <c:v>5.6841271571491818</c:v>
                </c:pt>
                <c:pt idx="70">
                  <c:v>6.2586006971062522</c:v>
                </c:pt>
                <c:pt idx="71">
                  <c:v>6.2343931033452584</c:v>
                </c:pt>
                <c:pt idx="72">
                  <c:v>5.8749651944121482</c:v>
                </c:pt>
                <c:pt idx="73">
                  <c:v>5.4024261623222642</c:v>
                </c:pt>
                <c:pt idx="74">
                  <c:v>5.0873620477121424</c:v>
                </c:pt>
                <c:pt idx="75">
                  <c:v>4.4765156268547592</c:v>
                </c:pt>
                <c:pt idx="76">
                  <c:v>4.1355340704327066</c:v>
                </c:pt>
                <c:pt idx="77">
                  <c:v>3.9902136395750576</c:v>
                </c:pt>
                <c:pt idx="78">
                  <c:v>4.1767784614025842</c:v>
                </c:pt>
                <c:pt idx="79">
                  <c:v>4.2715330798309035</c:v>
                </c:pt>
                <c:pt idx="80">
                  <c:v>4.3086803471373187</c:v>
                </c:pt>
                <c:pt idx="81">
                  <c:v>4.2616513874284809</c:v>
                </c:pt>
                <c:pt idx="82">
                  <c:v>4.4000254260000009</c:v>
                </c:pt>
                <c:pt idx="83">
                  <c:v>4.5415425000000003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9-EF7B-4B74-9F7C-F4795DB7D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68938080"/>
        <c:axId val="-268911424"/>
      </c:lineChart>
      <c:catAx>
        <c:axId val="-2689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 b="0">
                <a:solidFill>
                  <a:srgbClr val="000000"/>
                </a:solidFill>
              </a:defRPr>
            </a:pPr>
            <a:endParaRPr lang="pt-BR"/>
          </a:p>
        </c:txPr>
        <c:crossAx val="-268911424"/>
        <c:crosses val="autoZero"/>
        <c:auto val="1"/>
        <c:lblAlgn val="ctr"/>
        <c:lblOffset val="100"/>
        <c:noMultiLvlLbl val="0"/>
      </c:catAx>
      <c:valAx>
        <c:axId val="-2689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R$</a:t>
                </a:r>
                <a:r>
                  <a:rPr lang="en-US" sz="1000" baseline="-25000">
                    <a:solidFill>
                      <a:srgbClr val="000000"/>
                    </a:solidFill>
                  </a:rPr>
                  <a:t>(dec./23)</a:t>
                </a:r>
                <a:r>
                  <a:rPr lang="en-US" sz="1000">
                    <a:solidFill>
                      <a:srgbClr val="000000"/>
                    </a:solidFill>
                  </a:rPr>
                  <a:t> 1,000/m³</a:t>
                </a:r>
              </a:p>
            </c:rich>
          </c:tx>
          <c:layout>
            <c:manualLayout>
              <c:xMode val="edge"/>
              <c:yMode val="edge"/>
              <c:x val="1.7045761841753253E-2"/>
              <c:y val="0.269883157555697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38080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99927694988539E-2"/>
          <c:y val="0.88944717419460939"/>
          <c:w val="0.9"/>
          <c:h val="5.8151307348944727E-2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5671036810053913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'A-38'!$C$7</c:f>
              <c:strCache>
                <c:ptCount val="1"/>
                <c:pt idx="0">
                  <c:v>with SCS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'A-38'!$A$9:$A$20</c15:sqref>
                  </c15:fullRef>
                </c:ext>
              </c:extLst>
              <c:f>'A-38'!$A$10:$A$20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'A-38'!$C$9:$C$20</c15:sqref>
                  </c15:fullRef>
                </c:ext>
              </c:extLst>
              <c:f>'A-38'!$C$10:$C$20</c:f>
              <c:numCache>
                <c:formatCode>#,##0</c:formatCode>
                <c:ptCount val="11"/>
                <c:pt idx="0">
                  <c:v>6657</c:v>
                </c:pt>
                <c:pt idx="1">
                  <c:v>6657</c:v>
                </c:pt>
                <c:pt idx="2">
                  <c:v>6932</c:v>
                </c:pt>
                <c:pt idx="3">
                  <c:v>6932</c:v>
                </c:pt>
                <c:pt idx="4">
                  <c:v>6865.9999999999973</c:v>
                </c:pt>
                <c:pt idx="5">
                  <c:v>7769.3687999999993</c:v>
                </c:pt>
                <c:pt idx="6">
                  <c:v>8497</c:v>
                </c:pt>
                <c:pt idx="7">
                  <c:v>10275.7068</c:v>
                </c:pt>
                <c:pt idx="8">
                  <c:v>11999.52</c:v>
                </c:pt>
                <c:pt idx="9">
                  <c:v>12849.46</c:v>
                </c:pt>
                <c:pt idx="10">
                  <c:v>12970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1-4800-BF2F-F868A4CAFCA5}"/>
            </c:ext>
          </c:extLst>
        </c:ser>
        <c:ser>
          <c:idx val="1"/>
          <c:order val="1"/>
          <c:tx>
            <c:strRef>
              <c:f>'A-38'!$D$7</c:f>
              <c:strCache>
                <c:ptCount val="1"/>
                <c:pt idx="0">
                  <c:v>without SCS</c:v>
                </c:pt>
              </c:strCache>
            </c:strRef>
          </c:tx>
          <c:spPr>
            <a:solidFill>
              <a:srgbClr val="D9969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'A-38'!$A$9:$A$20</c15:sqref>
                  </c15:fullRef>
                </c:ext>
              </c:extLst>
              <c:f>'A-38'!$A$10:$A$20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'A-38'!$D$9:$D$20</c15:sqref>
                  </c15:fullRef>
                </c:ext>
              </c:extLst>
              <c:f>'A-38'!$D$10:$D$20</c:f>
              <c:numCache>
                <c:formatCode>#,##0</c:formatCode>
                <c:ptCount val="11"/>
                <c:pt idx="0">
                  <c:v>1247</c:v>
                </c:pt>
                <c:pt idx="1">
                  <c:v>961</c:v>
                </c:pt>
                <c:pt idx="2">
                  <c:v>399.79960000000028</c:v>
                </c:pt>
                <c:pt idx="3">
                  <c:v>603.09160000000065</c:v>
                </c:pt>
                <c:pt idx="4">
                  <c:v>769.53160000000003</c:v>
                </c:pt>
                <c:pt idx="5">
                  <c:v>769.83839999999964</c:v>
                </c:pt>
                <c:pt idx="6">
                  <c:v>834</c:v>
                </c:pt>
                <c:pt idx="7">
                  <c:v>161.28</c:v>
                </c:pt>
                <c:pt idx="8">
                  <c:v>251.28</c:v>
                </c:pt>
                <c:pt idx="9" formatCode="0">
                  <c:v>812.125</c:v>
                </c:pt>
                <c:pt idx="10" formatCode="0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11-4800-BF2F-F868A4C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268920128"/>
        <c:axId val="-268912512"/>
      </c:barChart>
      <c:lineChart>
        <c:grouping val="standard"/>
        <c:varyColors val="0"/>
        <c:ser>
          <c:idx val="2"/>
          <c:order val="2"/>
          <c:tx>
            <c:strRef>
              <c:f>'A-38'!$E$7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rgbClr val="00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'A-38'!$A$9:$A$20</c15:sqref>
                  </c15:fullRef>
                </c:ext>
              </c:extLst>
              <c:f>'A-38'!$A$10:$A$20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'A-38'!$E$9:$E$20</c15:sqref>
                  </c15:fullRef>
                </c:ext>
              </c:extLst>
              <c:f>'A-38'!$E$10:$E$20</c:f>
              <c:numCache>
                <c:formatCode>#,##0</c:formatCode>
                <c:ptCount val="11"/>
                <c:pt idx="0">
                  <c:v>7904</c:v>
                </c:pt>
                <c:pt idx="1">
                  <c:v>7618</c:v>
                </c:pt>
                <c:pt idx="2">
                  <c:v>7331.7996000000003</c:v>
                </c:pt>
                <c:pt idx="3">
                  <c:v>7535.0916000000007</c:v>
                </c:pt>
                <c:pt idx="4">
                  <c:v>7635.5315999999975</c:v>
                </c:pt>
                <c:pt idx="5">
                  <c:v>8539.2071999999989</c:v>
                </c:pt>
                <c:pt idx="6">
                  <c:v>9331</c:v>
                </c:pt>
                <c:pt idx="7">
                  <c:v>10436.986800000001</c:v>
                </c:pt>
                <c:pt idx="8">
                  <c:v>12250.800000000001</c:v>
                </c:pt>
                <c:pt idx="9">
                  <c:v>13661.584999999999</c:v>
                </c:pt>
                <c:pt idx="10">
                  <c:v>14560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1-4800-BF2F-F868A4CAFCA5}"/>
            </c:ext>
          </c:extLst>
        </c:ser>
        <c:ser>
          <c:idx val="3"/>
          <c:order val="3"/>
          <c:tx>
            <c:strRef>
              <c:f>'A-38'!$F$7</c:f>
              <c:strCache>
                <c:ptCount val="1"/>
                <c:pt idx="0">
                  <c:v>Consumption</c:v>
                </c:pt>
              </c:strCache>
            </c:strRef>
          </c:tx>
          <c:spPr>
            <a:ln w="15875">
              <a:solidFill>
                <a:srgbClr val="FAA764"/>
              </a:solidFill>
            </a:ln>
          </c:spPr>
          <c:marker>
            <c:symbol val="circle"/>
            <c:size val="5"/>
            <c:spPr>
              <a:solidFill>
                <a:srgbClr val="FAA764"/>
              </a:solidFill>
              <a:ln w="9525">
                <a:solidFill>
                  <a:srgbClr val="FAA764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11-4800-BF2F-F868A4CAFCA5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11-4800-BF2F-F868A4CAFCA5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11-4800-BF2F-F868A4CAFCA5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11-4800-BF2F-F868A4CAFCA5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11-4800-BF2F-F868A4CAFCA5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11-4800-BF2F-F868A4CAFCA5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11-4800-BF2F-F868A4CAFCA5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11-4800-BF2F-F868A4CAFCA5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11-4800-BF2F-F868A4CAFCA5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11-4800-BF2F-F868A4CAFCA5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11-4800-BF2F-F868A4CAFCA5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11-4800-BF2F-F868A4CAFCA5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11-4800-BF2F-F868A4CAFCA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'A-38'!$A$9:$A$20</c15:sqref>
                  </c15:fullRef>
                </c:ext>
              </c:extLst>
              <c:f>'A-38'!$A$10:$A$20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'A-38'!$F$9:$F$20</c15:sqref>
                  </c15:fullRef>
                </c:ext>
              </c:extLst>
              <c:f>'A-38'!$F$10:$F$20</c:f>
              <c:numCache>
                <c:formatCode>#,##0</c:formatCode>
                <c:ptCount val="11"/>
                <c:pt idx="0">
                  <c:v>2884.9955981000003</c:v>
                </c:pt>
                <c:pt idx="1">
                  <c:v>3391.1478656480003</c:v>
                </c:pt>
                <c:pt idx="2">
                  <c:v>3945.6828871000007</c:v>
                </c:pt>
                <c:pt idx="3">
                  <c:v>3794.3657469200016</c:v>
                </c:pt>
                <c:pt idx="4">
                  <c:v>4291.2939999999999</c:v>
                </c:pt>
                <c:pt idx="5">
                  <c:v>5382.7135820830481</c:v>
                </c:pt>
                <c:pt idx="6">
                  <c:v>5905.6590145961245</c:v>
                </c:pt>
                <c:pt idx="7">
                  <c:v>6430.1204529241468</c:v>
                </c:pt>
                <c:pt idx="8">
                  <c:v>6800.7839650347714</c:v>
                </c:pt>
                <c:pt idx="9">
                  <c:v>6190.7842134962921</c:v>
                </c:pt>
                <c:pt idx="10">
                  <c:v>7527.7939999999999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'A-38'!$F$9</c15:sqref>
                  <c15:dLbl>
                    <c:idx val="-1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A06-40E6-9180-4313E730060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A511-4800-BF2F-F868A4C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20128"/>
        <c:axId val="-268912512"/>
      </c:lineChart>
      <c:catAx>
        <c:axId val="-2689201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12512"/>
        <c:crosses val="autoZero"/>
        <c:auto val="1"/>
        <c:lblAlgn val="ctr"/>
        <c:lblOffset val="100"/>
        <c:tickLblSkip val="1"/>
        <c:noMultiLvlLbl val="0"/>
      </c:catAx>
      <c:valAx>
        <c:axId val="-2689125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overlay val="0"/>
        </c:title>
        <c:numFmt formatCode="##,#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20128"/>
        <c:crosses val="autoZero"/>
        <c:crossBetween val="between"/>
        <c:majorUnit val="2000"/>
        <c:dispUnits>
          <c:builtInUnit val="thousands"/>
        </c:dispUnits>
      </c:valAx>
      <c:spPr>
        <a:ln>
          <a:noFill/>
        </a:ln>
      </c:spPr>
    </c:plotArea>
    <c:legend>
      <c:legendPos val="b"/>
      <c:overlay val="1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view3D>
      <c:rotX val="3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'A-39'!$D$8</c:f>
              <c:strCache>
                <c:ptCount val="1"/>
                <c:pt idx="0">
                  <c:v>(%)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rgbClr val="97DA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B3-49FC-BD46-12CE7A6C5763}"/>
              </c:ext>
            </c:extLst>
          </c:dPt>
          <c:dPt>
            <c:idx val="1"/>
            <c:bubble3D val="0"/>
            <c:spPr>
              <a:solidFill>
                <a:srgbClr val="7F94A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B3-49FC-BD46-12CE7A6C5763}"/>
              </c:ext>
            </c:extLst>
          </c:dPt>
          <c:dPt>
            <c:idx val="2"/>
            <c:bubble3D val="0"/>
            <c:spPr>
              <a:solidFill>
                <a:srgbClr val="5288E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B3-49FC-BD46-12CE7A6C576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CB3-49FC-BD46-12CE7A6C5763}"/>
              </c:ext>
            </c:extLst>
          </c:dPt>
          <c:dPt>
            <c:idx val="4"/>
            <c:bubble3D val="0"/>
            <c:spPr>
              <a:solidFill>
                <a:srgbClr val="FFD8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9F5-4E9A-AFCF-AC27CFF8BB5D}"/>
              </c:ext>
            </c:extLst>
          </c:dPt>
          <c:dLbls>
            <c:dLbl>
              <c:idx val="0"/>
              <c:layout>
                <c:manualLayout>
                  <c:x val="2.2759186351706037E-3"/>
                  <c:y val="-1.3638261087671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B3-49FC-BD46-12CE7A6C5763}"/>
                </c:ext>
              </c:extLst>
            </c:dLbl>
            <c:dLbl>
              <c:idx val="1"/>
              <c:layout>
                <c:manualLayout>
                  <c:x val="6.8775153105859735E-3"/>
                  <c:y val="1.2874687592378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B3-49FC-BD46-12CE7A6C5763}"/>
                </c:ext>
              </c:extLst>
            </c:dLbl>
            <c:dLbl>
              <c:idx val="2"/>
              <c:layout>
                <c:manualLayout>
                  <c:x val="1.0301509186351655E-2"/>
                  <c:y val="1.53778952813380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B3-49FC-BD46-12CE7A6C5763}"/>
                </c:ext>
              </c:extLst>
            </c:dLbl>
            <c:dLbl>
              <c:idx val="3"/>
              <c:layout>
                <c:manualLayout>
                  <c:x val="-1.1825678040245072E-2"/>
                  <c:y val="8.400025082188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B3-49FC-BD46-12CE7A6C5763}"/>
                </c:ext>
              </c:extLst>
            </c:dLbl>
            <c:dLbl>
              <c:idx val="4"/>
              <c:layout>
                <c:manualLayout>
                  <c:x val="-2.0329396325459319E-2"/>
                  <c:y val="-4.146014171436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F5-4E9A-AFCF-AC27CFF8BB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'A-39'!$A$9:$A$13</c:f>
              <c:strCache>
                <c:ptCount val="5"/>
                <c:pt idx="0">
                  <c:v>Center-West</c:v>
                </c:pt>
                <c:pt idx="1">
                  <c:v>Northeast</c:v>
                </c:pt>
                <c:pt idx="2">
                  <c:v>North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'A-39'!$D$9:$D$13</c:f>
              <c:numCache>
                <c:formatCode>0.0%</c:formatCode>
                <c:ptCount val="5"/>
                <c:pt idx="0">
                  <c:v>0.40332937504209476</c:v>
                </c:pt>
                <c:pt idx="1">
                  <c:v>8.2990741211842883E-2</c:v>
                </c:pt>
                <c:pt idx="2">
                  <c:v>3.7628431362260163E-2</c:v>
                </c:pt>
                <c:pt idx="3">
                  <c:v>5.7864071685500097E-2</c:v>
                </c:pt>
                <c:pt idx="4">
                  <c:v>0.41818738069830208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0-4528-AF46-9181BDF0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31922271183993"/>
          <c:y val="0.12283427071616047"/>
          <c:w val="0.77755616557104679"/>
          <c:h val="0.61172773403324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'A-4'!$C$8</c:f>
              <c:strCache>
                <c:ptCount val="1"/>
                <c:pt idx="0">
                  <c:v>Mechanized harvesting (Brazil)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'A-4'!$A$10:$A$26</c:f>
              <c:strCache>
                <c:ptCount val="17"/>
                <c:pt idx="0">
                  <c:v>07/08</c:v>
                </c:pt>
                <c:pt idx="1">
                  <c:v>08/09</c:v>
                </c:pt>
                <c:pt idx="2">
                  <c:v>09/10</c:v>
                </c:pt>
                <c:pt idx="3">
                  <c:v>10/11</c:v>
                </c:pt>
                <c:pt idx="4">
                  <c:v>11/12</c:v>
                </c:pt>
                <c:pt idx="5">
                  <c:v>12/13</c:v>
                </c:pt>
                <c:pt idx="6">
                  <c:v>13/14</c:v>
                </c:pt>
                <c:pt idx="7">
                  <c:v>14/15</c:v>
                </c:pt>
                <c:pt idx="8">
                  <c:v>15/16</c:v>
                </c:pt>
                <c:pt idx="9">
                  <c:v>16/17</c:v>
                </c:pt>
                <c:pt idx="10">
                  <c:v>17/18</c:v>
                </c:pt>
                <c:pt idx="11">
                  <c:v>18/19</c:v>
                </c:pt>
                <c:pt idx="12">
                  <c:v>19/20</c:v>
                </c:pt>
                <c:pt idx="13">
                  <c:v>20/21</c:v>
                </c:pt>
                <c:pt idx="14">
                  <c:v>21/22</c:v>
                </c:pt>
                <c:pt idx="15">
                  <c:v>22/23</c:v>
                </c:pt>
                <c:pt idx="16">
                  <c:v>23/24</c:v>
                </c:pt>
              </c:strCache>
            </c:strRef>
          </c:cat>
          <c:val>
            <c:numRef>
              <c:f>'A-4'!$C$10:$C$26</c:f>
              <c:numCache>
                <c:formatCode>0%</c:formatCode>
                <c:ptCount val="17"/>
                <c:pt idx="0">
                  <c:v>0.24438190045858399</c:v>
                </c:pt>
                <c:pt idx="1">
                  <c:v>0.371</c:v>
                </c:pt>
                <c:pt idx="2">
                  <c:v>0.47583485061015102</c:v>
                </c:pt>
                <c:pt idx="3">
                  <c:v>0.55074104080972996</c:v>
                </c:pt>
                <c:pt idx="4">
                  <c:v>0.63702106344709297</c:v>
                </c:pt>
                <c:pt idx="5">
                  <c:v>0.69166519057159703</c:v>
                </c:pt>
                <c:pt idx="6">
                  <c:v>0.74039999999999995</c:v>
                </c:pt>
                <c:pt idx="7">
                  <c:v>0.767773296736735</c:v>
                </c:pt>
                <c:pt idx="8">
                  <c:v>0.85112436318780704</c:v>
                </c:pt>
                <c:pt idx="9">
                  <c:v>0.89754200390646699</c:v>
                </c:pt>
                <c:pt idx="10">
                  <c:v>0.91200000000000003</c:v>
                </c:pt>
                <c:pt idx="11">
                  <c:v>0.91600000000000004</c:v>
                </c:pt>
                <c:pt idx="12">
                  <c:v>0.91787169467151497</c:v>
                </c:pt>
                <c:pt idx="13">
                  <c:v>0.89424382919013501</c:v>
                </c:pt>
                <c:pt idx="14">
                  <c:v>0.89353397628806397</c:v>
                </c:pt>
                <c:pt idx="15">
                  <c:v>0.90800000000000003</c:v>
                </c:pt>
                <c:pt idx="16">
                  <c:v>0.92400000000000004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7-4B4F-9495-8BFF76962BB9}"/>
            </c:ext>
          </c:extLst>
        </c:ser>
        <c:ser>
          <c:idx val="3"/>
          <c:order val="1"/>
          <c:tx>
            <c:strRef>
              <c:f>'A-4'!$D$8</c:f>
              <c:strCache>
                <c:ptCount val="1"/>
                <c:pt idx="0">
                  <c:v>Mechanized harvesting (Center south)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'A-4'!$A$10:$A$26</c:f>
              <c:strCache>
                <c:ptCount val="17"/>
                <c:pt idx="0">
                  <c:v>07/08</c:v>
                </c:pt>
                <c:pt idx="1">
                  <c:v>08/09</c:v>
                </c:pt>
                <c:pt idx="2">
                  <c:v>09/10</c:v>
                </c:pt>
                <c:pt idx="3">
                  <c:v>10/11</c:v>
                </c:pt>
                <c:pt idx="4">
                  <c:v>11/12</c:v>
                </c:pt>
                <c:pt idx="5">
                  <c:v>12/13</c:v>
                </c:pt>
                <c:pt idx="6">
                  <c:v>13/14</c:v>
                </c:pt>
                <c:pt idx="7">
                  <c:v>14/15</c:v>
                </c:pt>
                <c:pt idx="8">
                  <c:v>15/16</c:v>
                </c:pt>
                <c:pt idx="9">
                  <c:v>16/17</c:v>
                </c:pt>
                <c:pt idx="10">
                  <c:v>17/18</c:v>
                </c:pt>
                <c:pt idx="11">
                  <c:v>18/19</c:v>
                </c:pt>
                <c:pt idx="12">
                  <c:v>19/20</c:v>
                </c:pt>
                <c:pt idx="13">
                  <c:v>20/21</c:v>
                </c:pt>
                <c:pt idx="14">
                  <c:v>21/22</c:v>
                </c:pt>
                <c:pt idx="15">
                  <c:v>22/23</c:v>
                </c:pt>
                <c:pt idx="16">
                  <c:v>23/24</c:v>
                </c:pt>
              </c:strCache>
            </c:strRef>
          </c:cat>
          <c:val>
            <c:numRef>
              <c:f>'A-4'!$D$10:$D$26</c:f>
              <c:numCache>
                <c:formatCode>0%</c:formatCode>
                <c:ptCount val="17"/>
                <c:pt idx="0">
                  <c:v>0.28493594666127098</c:v>
                </c:pt>
                <c:pt idx="1">
                  <c:v>0.42799999999999999</c:v>
                </c:pt>
                <c:pt idx="2">
                  <c:v>0.54867172810548703</c:v>
                </c:pt>
                <c:pt idx="3">
                  <c:v>0.62248630402126204</c:v>
                </c:pt>
                <c:pt idx="4">
                  <c:v>0.71634841061897803</c:v>
                </c:pt>
                <c:pt idx="5">
                  <c:v>0.77222159912171395</c:v>
                </c:pt>
                <c:pt idx="6">
                  <c:v>0.81989999999999996</c:v>
                </c:pt>
                <c:pt idx="7">
                  <c:v>0.84313991213226502</c:v>
                </c:pt>
                <c:pt idx="8">
                  <c:v>0.92969264812251495</c:v>
                </c:pt>
                <c:pt idx="9">
                  <c:v>0.94586946603198097</c:v>
                </c:pt>
                <c:pt idx="10">
                  <c:v>0.96199999999999997</c:v>
                </c:pt>
                <c:pt idx="11">
                  <c:v>0.97</c:v>
                </c:pt>
                <c:pt idx="12">
                  <c:v>0.97653869424528905</c:v>
                </c:pt>
                <c:pt idx="13">
                  <c:v>0.97103220619758401</c:v>
                </c:pt>
                <c:pt idx="14">
                  <c:v>0.96942775934146397</c:v>
                </c:pt>
                <c:pt idx="15">
                  <c:v>0.98499999999999999</c:v>
                </c:pt>
                <c:pt idx="16">
                  <c:v>0.98599999999999999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7-4B4F-9495-8BFF76962BB9}"/>
            </c:ext>
          </c:extLst>
        </c:ser>
        <c:ser>
          <c:idx val="2"/>
          <c:order val="2"/>
          <c:tx>
            <c:strRef>
              <c:f>'A-4'!$E$8</c:f>
              <c:strCache>
                <c:ptCount val="1"/>
                <c:pt idx="0">
                  <c:v>Mechanized plantation (Center South)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'A-4'!$A$10:$A$26</c:f>
              <c:strCache>
                <c:ptCount val="17"/>
                <c:pt idx="0">
                  <c:v>07/08</c:v>
                </c:pt>
                <c:pt idx="1">
                  <c:v>08/09</c:v>
                </c:pt>
                <c:pt idx="2">
                  <c:v>09/10</c:v>
                </c:pt>
                <c:pt idx="3">
                  <c:v>10/11</c:v>
                </c:pt>
                <c:pt idx="4">
                  <c:v>11/12</c:v>
                </c:pt>
                <c:pt idx="5">
                  <c:v>12/13</c:v>
                </c:pt>
                <c:pt idx="6">
                  <c:v>13/14</c:v>
                </c:pt>
                <c:pt idx="7">
                  <c:v>14/15</c:v>
                </c:pt>
                <c:pt idx="8">
                  <c:v>15/16</c:v>
                </c:pt>
                <c:pt idx="9">
                  <c:v>16/17</c:v>
                </c:pt>
                <c:pt idx="10">
                  <c:v>17/18</c:v>
                </c:pt>
                <c:pt idx="11">
                  <c:v>18/19</c:v>
                </c:pt>
                <c:pt idx="12">
                  <c:v>19/20</c:v>
                </c:pt>
                <c:pt idx="13">
                  <c:v>20/21</c:v>
                </c:pt>
                <c:pt idx="14">
                  <c:v>21/22</c:v>
                </c:pt>
                <c:pt idx="15">
                  <c:v>22/23</c:v>
                </c:pt>
                <c:pt idx="16">
                  <c:v>23/24</c:v>
                </c:pt>
              </c:strCache>
            </c:strRef>
          </c:cat>
          <c:val>
            <c:numRef>
              <c:f>'A-4'!$E$10:$E$26</c:f>
              <c:numCache>
                <c:formatCode>General</c:formatCode>
                <c:ptCount val="17"/>
                <c:pt idx="2" formatCode="0%">
                  <c:v>0.32600000000000001</c:v>
                </c:pt>
                <c:pt idx="3" formatCode="0%">
                  <c:v>0.35099999999999998</c:v>
                </c:pt>
                <c:pt idx="4" formatCode="0%">
                  <c:v>0.47799999999999998</c:v>
                </c:pt>
                <c:pt idx="5" formatCode="0%">
                  <c:v>0.59499999999999997</c:v>
                </c:pt>
                <c:pt idx="6" formatCode="0%">
                  <c:v>0.70699999999999996</c:v>
                </c:pt>
                <c:pt idx="7" formatCode="0%">
                  <c:v>0.749</c:v>
                </c:pt>
                <c:pt idx="8" formatCode="0%">
                  <c:v>0.79400000000000004</c:v>
                </c:pt>
                <c:pt idx="9" formatCode="0%">
                  <c:v>0.79</c:v>
                </c:pt>
                <c:pt idx="10" formatCode="0%">
                  <c:v>0.78500000000000003</c:v>
                </c:pt>
                <c:pt idx="11" formatCode="0%">
                  <c:v>0.73499999999999999</c:v>
                </c:pt>
                <c:pt idx="12" formatCode="0%">
                  <c:v>0.69499999999999995</c:v>
                </c:pt>
                <c:pt idx="13" formatCode="0%">
                  <c:v>0.629</c:v>
                </c:pt>
                <c:pt idx="14" formatCode="0%">
                  <c:v>0.624</c:v>
                </c:pt>
                <c:pt idx="15" formatCode="0%">
                  <c:v>0.6833475</c:v>
                </c:pt>
                <c:pt idx="16" formatCode="0%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7-4B4F-9495-8BFF7696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366560544"/>
        <c:axId val="-366539328"/>
      </c:barChart>
      <c:lineChart>
        <c:grouping val="standard"/>
        <c:varyColors val="0"/>
        <c:ser>
          <c:idx val="1"/>
          <c:order val="3"/>
          <c:tx>
            <c:strRef>
              <c:f>'A-4'!$F$8</c:f>
              <c:strCache>
                <c:ptCount val="1"/>
                <c:pt idx="0">
                  <c:v>TRS yield (Brazil)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'A-4'!$A$17:$A$26</c:f>
              <c:strCache>
                <c:ptCount val="10"/>
                <c:pt idx="0">
                  <c:v>14/15</c:v>
                </c:pt>
                <c:pt idx="1">
                  <c:v>15/16</c:v>
                </c:pt>
                <c:pt idx="2">
                  <c:v>16/17</c:v>
                </c:pt>
                <c:pt idx="3">
                  <c:v>17/18</c:v>
                </c:pt>
                <c:pt idx="4">
                  <c:v>18/19</c:v>
                </c:pt>
                <c:pt idx="5">
                  <c:v>19/20</c:v>
                </c:pt>
                <c:pt idx="6">
                  <c:v>20/21</c:v>
                </c:pt>
                <c:pt idx="7">
                  <c:v>21/22</c:v>
                </c:pt>
                <c:pt idx="8">
                  <c:v>22/23</c:v>
                </c:pt>
                <c:pt idx="9">
                  <c:v>23/24</c:v>
                </c:pt>
              </c:strCache>
            </c:strRef>
          </c:cat>
          <c:val>
            <c:numRef>
              <c:f>'A-4'!$F$10:$F$26</c:f>
              <c:numCache>
                <c:formatCode>0.0</c:formatCode>
                <c:ptCount val="17"/>
                <c:pt idx="0">
                  <c:v>126.67381047414577</c:v>
                </c:pt>
                <c:pt idx="1">
                  <c:v>138.34972509096846</c:v>
                </c:pt>
                <c:pt idx="2">
                  <c:v>130.34794683606015</c:v>
                </c:pt>
                <c:pt idx="3">
                  <c:v>139.95975038309501</c:v>
                </c:pt>
                <c:pt idx="4">
                  <c:v>143.51031298987868</c:v>
                </c:pt>
                <c:pt idx="5">
                  <c:v>137.44713175337094</c:v>
                </c:pt>
                <c:pt idx="6">
                  <c:v>133.43365969469633</c:v>
                </c:pt>
                <c:pt idx="7">
                  <c:v>136.52011999159953</c:v>
                </c:pt>
                <c:pt idx="8">
                  <c:v>131.44499159879203</c:v>
                </c:pt>
                <c:pt idx="9">
                  <c:v>134.59601734202295</c:v>
                </c:pt>
                <c:pt idx="10">
                  <c:v>136.80000000000001</c:v>
                </c:pt>
                <c:pt idx="11">
                  <c:v>138.4</c:v>
                </c:pt>
                <c:pt idx="12">
                  <c:v>139.28993584141938</c:v>
                </c:pt>
                <c:pt idx="13">
                  <c:v>144.06486311566576</c:v>
                </c:pt>
                <c:pt idx="14">
                  <c:v>141.6</c:v>
                </c:pt>
                <c:pt idx="15">
                  <c:v>138.72999999999999</c:v>
                </c:pt>
                <c:pt idx="16">
                  <c:v>137.65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37-4B4F-9495-8BFF7696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66538784"/>
        <c:axId val="-366556736"/>
      </c:lineChart>
      <c:catAx>
        <c:axId val="-3665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39328"/>
        <c:crosses val="autoZero"/>
        <c:auto val="1"/>
        <c:lblAlgn val="ctr"/>
        <c:lblOffset val="100"/>
        <c:noMultiLvlLbl val="0"/>
      </c:catAx>
      <c:valAx>
        <c:axId val="-36653932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(%)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60544"/>
        <c:crosses val="autoZero"/>
        <c:crossBetween val="between"/>
        <c:majorUnit val="0.2"/>
      </c:valAx>
      <c:valAx>
        <c:axId val="-366556736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Kg TRS / tc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366538784"/>
        <c:crosses val="max"/>
        <c:crossBetween val="between"/>
        <c:majorUnit val="30"/>
      </c:valAx>
      <c:catAx>
        <c:axId val="-36653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6655673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1821317633460947E-2"/>
          <c:y val="0.85947506561679787"/>
          <c:w val="0.92883442895326163"/>
          <c:h val="0.12414135733033371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9450983898979"/>
          <c:y val="9.8257568206735951E-2"/>
          <c:w val="0.84174216716634265"/>
          <c:h val="0.645274231400016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'A-40'!$C$7</c:f>
              <c:strCache>
                <c:ptCount val="1"/>
                <c:pt idx="0">
                  <c:v>Diesel production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BBD8A33-744C-4EF8-9DA3-E7FAE7B150A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E59-4034-8CAC-61F7D2AA16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AFA2CF3-288A-40E8-9B9A-7FC956559900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702-4B77-8270-090A77DEA4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EA9E17-2E73-43C0-BAC0-0A22B672FB9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702-4B77-8270-090A77DEA4E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BD3BA2D-27E0-40D4-8C47-6ACFCF9C71E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702-4B77-8270-090A77DEA4E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1CE6754-AC1B-4641-8845-3FD87E33C5E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702-4B77-8270-090A77DEA4E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4BDAA06-A5D1-4DFD-AD79-4A0D3864607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702-4B77-8270-090A77DEA4E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7EA2971-7E52-413D-AE50-0F39F8630A3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702-4B77-8270-090A77DEA4E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F71A881-E306-4DB8-BFE3-44AA26F7E42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702-4B77-8270-090A77DEA4E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ED8B122-7332-4585-8050-A40A905CBB1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702-4B77-8270-090A77DEA4E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64EE9C7-E271-455F-88C5-B60417BC3CC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702-4B77-8270-090A77DEA4E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89992B0-C10D-4C60-B347-5237CF2AA454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7CA-4332-9B89-29CF8D45A73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702-4B77-8270-090A77DEA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'A-40'!$A$10:$A$20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'A-40'!$C$10:$C$20</c:f>
              <c:numCache>
                <c:formatCode>#,##0</c:formatCode>
                <c:ptCount val="11"/>
                <c:pt idx="0">
                  <c:v>49200879</c:v>
                </c:pt>
                <c:pt idx="1">
                  <c:v>49350377.939999998</c:v>
                </c:pt>
                <c:pt idx="2">
                  <c:v>49154333.791999996</c:v>
                </c:pt>
                <c:pt idx="3">
                  <c:v>44805365.997999996</c:v>
                </c:pt>
                <c:pt idx="4">
                  <c:v>39992593.481999993</c:v>
                </c:pt>
                <c:pt idx="5">
                  <c:v>41278014.165749997</c:v>
                </c:pt>
                <c:pt idx="6">
                  <c:v>40679159</c:v>
                </c:pt>
                <c:pt idx="7">
                  <c:v>41548914.25</c:v>
                </c:pt>
                <c:pt idx="8">
                  <c:v>42852980.226000004</c:v>
                </c:pt>
                <c:pt idx="9">
                  <c:v>45529431</c:v>
                </c:pt>
                <c:pt idx="10">
                  <c:v>46895422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'A-40'!$F$10:$F$20</c15:f>
                <c15:dlblRangeCache>
                  <c:ptCount val="11"/>
                  <c:pt idx="0">
                    <c:v>81%</c:v>
                  </c:pt>
                  <c:pt idx="1">
                    <c:v>78%</c:v>
                  </c:pt>
                  <c:pt idx="2">
                    <c:v>83%</c:v>
                  </c:pt>
                  <c:pt idx="3">
                    <c:v>80%</c:v>
                  </c:pt>
                  <c:pt idx="4">
                    <c:v>71%</c:v>
                  </c:pt>
                  <c:pt idx="5">
                    <c:v>73%</c:v>
                  </c:pt>
                  <c:pt idx="6">
                    <c:v>69%</c:v>
                  </c:pt>
                  <c:pt idx="7">
                    <c:v>70%</c:v>
                  </c:pt>
                  <c:pt idx="8">
                    <c:v>68%</c:v>
                  </c:pt>
                  <c:pt idx="9">
                    <c:v>69%</c:v>
                  </c:pt>
                  <c:pt idx="10">
                    <c:v>68%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6702-4B77-8270-090A77DEA4EC}"/>
            </c:ext>
          </c:extLst>
        </c:ser>
        <c:ser>
          <c:idx val="1"/>
          <c:order val="1"/>
          <c:tx>
            <c:strRef>
              <c:f>'A-40'!$D$7</c:f>
              <c:strCache>
                <c:ptCount val="1"/>
                <c:pt idx="0">
                  <c:v>Diesel net imports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6B79668-8BD2-4316-BE88-9C78C8995E2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E59-4034-8CAC-61F7D2AA16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16EB1CD-7BAB-4E44-9661-49546FEB3B8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702-4B77-8270-090A77DEA4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1076689-EA45-4A3B-BD05-B8AFBD0008C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702-4B77-8270-090A77DEA4E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7BA6A35-85BE-410F-8319-862C4C6E832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702-4B77-8270-090A77DEA4E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81CDE1F-79B7-4742-83D6-4475EEAD553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702-4B77-8270-090A77DEA4E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F321EF6-5FDE-4FEC-A051-E30AA7180A4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702-4B77-8270-090A77DEA4E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347F0C2-C8EB-4B4B-A092-839696A4E93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702-4B77-8270-090A77DEA4E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19D6053-0625-4EBF-9D00-2415784D735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702-4B77-8270-090A77DEA4EC}"/>
                </c:ext>
              </c:extLst>
            </c:dLbl>
            <c:dLbl>
              <c:idx val="8"/>
              <c:layout>
                <c:manualLayout>
                  <c:x val="4.8543689320386567E-3"/>
                  <c:y val="0"/>
                </c:manualLayout>
              </c:layout>
              <c:tx>
                <c:rich>
                  <a:bodyPr/>
                  <a:lstStyle/>
                  <a:p>
                    <a:fld id="{595BF2D3-7817-424C-B6D9-AC3556789B9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702-4B77-8270-090A77DEA4E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4B96B85-86C3-446D-B2D8-B327B1BF301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702-4B77-8270-090A77DEA4E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A4AB7F5-DFE0-4F36-816E-7255E7C958E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7CA-4332-9B89-29CF8D45A73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6702-4B77-8270-090A77DEA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'A-40'!$A$10:$A$20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'A-40'!$D$10:$D$20</c:f>
              <c:numCache>
                <c:formatCode>#,##0</c:formatCode>
                <c:ptCount val="11"/>
                <c:pt idx="0">
                  <c:v>8994731.5820000004</c:v>
                </c:pt>
                <c:pt idx="1">
                  <c:v>10338797.169000002</c:v>
                </c:pt>
                <c:pt idx="2">
                  <c:v>6172222.1170000006</c:v>
                </c:pt>
                <c:pt idx="3">
                  <c:v>7637011.1869999999</c:v>
                </c:pt>
                <c:pt idx="4">
                  <c:v>12268465.087000001</c:v>
                </c:pt>
                <c:pt idx="5">
                  <c:v>10221056.882000001</c:v>
                </c:pt>
                <c:pt idx="6">
                  <c:v>12407589.163999999</c:v>
                </c:pt>
                <c:pt idx="7">
                  <c:v>11044172.810000001</c:v>
                </c:pt>
                <c:pt idx="8">
                  <c:v>13846398.860000001</c:v>
                </c:pt>
                <c:pt idx="9">
                  <c:v>13739177.016597979</c:v>
                </c:pt>
                <c:pt idx="10">
                  <c:v>14187198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'A-40'!$G$10:$G$20</c15:f>
                <c15:dlblRangeCache>
                  <c:ptCount val="11"/>
                  <c:pt idx="0">
                    <c:v>15%</c:v>
                  </c:pt>
                  <c:pt idx="1">
                    <c:v>16%</c:v>
                  </c:pt>
                  <c:pt idx="2">
                    <c:v>10%</c:v>
                  </c:pt>
                  <c:pt idx="3">
                    <c:v>14%</c:v>
                  </c:pt>
                  <c:pt idx="4">
                    <c:v>22%</c:v>
                  </c:pt>
                  <c:pt idx="5">
                    <c:v>18%</c:v>
                  </c:pt>
                  <c:pt idx="6">
                    <c:v>21%</c:v>
                  </c:pt>
                  <c:pt idx="7">
                    <c:v>19%</c:v>
                  </c:pt>
                  <c:pt idx="8">
                    <c:v>22%</c:v>
                  </c:pt>
                  <c:pt idx="9">
                    <c:v>21%</c:v>
                  </c:pt>
                  <c:pt idx="10">
                    <c:v>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6702-4B77-8270-090A77DEA4EC}"/>
            </c:ext>
          </c:extLst>
        </c:ser>
        <c:ser>
          <c:idx val="2"/>
          <c:order val="2"/>
          <c:tx>
            <c:strRef>
              <c:f>'A-40'!$E$7</c:f>
              <c:strCache>
                <c:ptCount val="1"/>
                <c:pt idx="0">
                  <c:v>Biodiesel production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A64B99B-A9C3-4CC1-AE61-082BB4CD4B8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E59-4034-8CAC-61F7D2AA16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62A60F-AF02-4A8A-8870-A34CE4B1754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6702-4B77-8270-090A77DEA4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573D6C0-FC4C-4FB1-AF62-B1B37422141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6702-4B77-8270-090A77DEA4E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F0252D1-A135-4C6A-A343-1BC15348728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6702-4B77-8270-090A77DEA4EC}"/>
                </c:ext>
              </c:extLst>
            </c:dLbl>
            <c:dLbl>
              <c:idx val="4"/>
              <c:layout>
                <c:manualLayout>
                  <c:x val="-2.427248895143425E-3"/>
                  <c:y val="1.1847448873263684E-2"/>
                </c:manualLayout>
              </c:layout>
              <c:tx>
                <c:rich>
                  <a:bodyPr/>
                  <a:lstStyle/>
                  <a:p>
                    <a:fld id="{18470845-6101-4DDB-860B-93B2627DA7C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6702-4B77-8270-090A77DEA4E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B8A144B-48AB-48DE-8190-4172418CF847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6702-4B77-8270-090A77DEA4E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CF02E81-0AEF-4390-BF12-5EDDA202D78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6702-4B77-8270-090A77DEA4E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AC12B8B-CCAA-4616-90C6-6865DB2BECF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6702-4B77-8270-090A77DEA4E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760211B-801B-42CE-9F5F-D4844A5E085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6702-4B77-8270-090A77DEA4E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E105DE6-A4AA-4801-BC8A-F84F7885FA4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6702-4B77-8270-090A77DEA4E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EDFBC75-8754-4BAC-993E-F366A2795838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7CA-4332-9B89-29CF8D45A73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6702-4B77-8270-090A77DEA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'A-40'!$A$10:$A$20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'A-40'!$E$10:$E$20</c:f>
              <c:numCache>
                <c:formatCode>#,##0</c:formatCode>
                <c:ptCount val="11"/>
                <c:pt idx="0">
                  <c:v>2917488.2690000003</c:v>
                </c:pt>
                <c:pt idx="1">
                  <c:v>3419838.03</c:v>
                </c:pt>
                <c:pt idx="2">
                  <c:v>3937268.534</c:v>
                </c:pt>
                <c:pt idx="3">
                  <c:v>3801339</c:v>
                </c:pt>
                <c:pt idx="4">
                  <c:v>4291294</c:v>
                </c:pt>
                <c:pt idx="5">
                  <c:v>5350036</c:v>
                </c:pt>
                <c:pt idx="6">
                  <c:v>5923868</c:v>
                </c:pt>
                <c:pt idx="7">
                  <c:v>6432008</c:v>
                </c:pt>
                <c:pt idx="8">
                  <c:v>6765850</c:v>
                </c:pt>
                <c:pt idx="9">
                  <c:v>6258952.4730000002</c:v>
                </c:pt>
                <c:pt idx="10">
                  <c:v>7527659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'A-40'!$H$10:$H$20</c15:f>
                <c15:dlblRangeCache>
                  <c:ptCount val="11"/>
                  <c:pt idx="0">
                    <c:v>5%</c:v>
                  </c:pt>
                  <c:pt idx="1">
                    <c:v>5%</c:v>
                  </c:pt>
                  <c:pt idx="2">
                    <c:v>7%</c:v>
                  </c:pt>
                  <c:pt idx="3">
                    <c:v>7%</c:v>
                  </c:pt>
                  <c:pt idx="4">
                    <c:v>8%</c:v>
                  </c:pt>
                  <c:pt idx="5">
                    <c:v>9%</c:v>
                  </c:pt>
                  <c:pt idx="6">
                    <c:v>10%</c:v>
                  </c:pt>
                  <c:pt idx="7">
                    <c:v>11%</c:v>
                  </c:pt>
                  <c:pt idx="8">
                    <c:v>11%</c:v>
                  </c:pt>
                  <c:pt idx="9">
                    <c:v>10%</c:v>
                  </c:pt>
                  <c:pt idx="10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C-6702-4B77-8270-090A77DE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68914688"/>
        <c:axId val="-268916864"/>
      </c:barChart>
      <c:catAx>
        <c:axId val="-268914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6864"/>
        <c:crosses val="autoZero"/>
        <c:auto val="1"/>
        <c:lblAlgn val="ctr"/>
        <c:lblOffset val="100"/>
        <c:noMultiLvlLbl val="0"/>
      </c:catAx>
      <c:valAx>
        <c:axId val="-26891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m³</a:t>
                </a:r>
              </a:p>
            </c:rich>
          </c:tx>
          <c:layout>
            <c:manualLayout>
              <c:xMode val="edge"/>
              <c:yMode val="edge"/>
              <c:x val="1.6462841015992474E-2"/>
              <c:y val="0.248291944276196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4688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'A-41'!$A$9</c:f>
              <c:strCache>
                <c:ptCount val="1"/>
                <c:pt idx="0">
                  <c:v>Soy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92E-489C-847D-AA3FE5F60C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2E-489C-847D-AA3FE5F60C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92E-489C-847D-AA3FE5F60C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92E-489C-847D-AA3FE5F60C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2E-489C-847D-AA3FE5F60CE9}"/>
              </c:ext>
            </c:extLst>
          </c:dPt>
          <c:dLbls>
            <c:dLbl>
              <c:idx val="0"/>
              <c:layout>
                <c:manualLayout>
                  <c:x val="1.4728018372703412E-2"/>
                  <c:y val="-7.7075678040244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2E-489C-847D-AA3FE5F60CE9}"/>
                </c:ext>
              </c:extLst>
            </c:dLbl>
            <c:dLbl>
              <c:idx val="1"/>
              <c:layout>
                <c:manualLayout>
                  <c:x val="-2.4022090988626423E-2"/>
                  <c:y val="-8.8947214931466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2E-489C-847D-AA3FE5F60CE9}"/>
                </c:ext>
              </c:extLst>
            </c:dLbl>
            <c:dLbl>
              <c:idx val="2"/>
              <c:layout>
                <c:manualLayout>
                  <c:x val="-1.8526027996500438E-2"/>
                  <c:y val="5.241324001166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2E-489C-847D-AA3FE5F60CE9}"/>
                </c:ext>
              </c:extLst>
            </c:dLbl>
            <c:dLbl>
              <c:idx val="3"/>
              <c:layout>
                <c:manualLayout>
                  <c:x val="1.9350721784776904E-2"/>
                  <c:y val="1.5416302128900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2E-489C-847D-AA3FE5F60CE9}"/>
                </c:ext>
              </c:extLst>
            </c:dLbl>
            <c:dLbl>
              <c:idx val="4"/>
              <c:layout>
                <c:manualLayout>
                  <c:x val="3.7698600174978128E-2"/>
                  <c:y val="-4.155730533683289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2E-489C-847D-AA3FE5F60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'A-41'!$A$9:$A$13</c:f>
              <c:strCache>
                <c:ptCount val="5"/>
                <c:pt idx="0">
                  <c:v>Soy</c:v>
                </c:pt>
                <c:pt idx="1">
                  <c:v>Fatty materials</c:v>
                </c:pt>
                <c:pt idx="2">
                  <c:v>Other</c:v>
                </c:pt>
                <c:pt idx="3">
                  <c:v>Tallow</c:v>
                </c:pt>
                <c:pt idx="4">
                  <c:v>Palm oil</c:v>
                </c:pt>
              </c:strCache>
            </c:strRef>
          </c:cat>
          <c:val>
            <c:numRef>
              <c:f>'A-41'!$C$9:$C$13</c:f>
              <c:numCache>
                <c:formatCode>0.00%</c:formatCode>
                <c:ptCount val="5"/>
                <c:pt idx="0">
                  <c:v>0.69147919868361718</c:v>
                </c:pt>
                <c:pt idx="1">
                  <c:v>0.16327157234042919</c:v>
                </c:pt>
                <c:pt idx="2">
                  <c:v>6.2002352728211918E-2</c:v>
                </c:pt>
                <c:pt idx="3">
                  <c:v>5.8481211502633204E-2</c:v>
                </c:pt>
                <c:pt idx="4">
                  <c:v>2.476566474510852E-2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E-489C-847D-AA3FE5F60CE9}"/>
            </c:ext>
          </c:extLst>
        </c:ser>
        <c:ser>
          <c:idx val="1"/>
          <c:order val="1"/>
          <c:tx>
            <c:strRef>
              <c:f>'A-41'!$A$12</c:f>
              <c:strCache>
                <c:ptCount val="1"/>
                <c:pt idx="0">
                  <c:v>Tallow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21D-4FBA-B3F2-E40EC9053B46}"/>
              </c:ext>
            </c:extLst>
          </c:dPt>
          <c:cat>
            <c:strRef>
              <c:f>'A-41'!$A$9:$A$13</c:f>
              <c:strCache>
                <c:ptCount val="5"/>
                <c:pt idx="0">
                  <c:v>Soy</c:v>
                </c:pt>
                <c:pt idx="1">
                  <c:v>Fatty materials</c:v>
                </c:pt>
                <c:pt idx="2">
                  <c:v>Other</c:v>
                </c:pt>
                <c:pt idx="3">
                  <c:v>Tallow</c:v>
                </c:pt>
                <c:pt idx="4">
                  <c:v>Palm oil</c:v>
                </c:pt>
              </c:strCache>
            </c:strRef>
          </c:cat>
          <c:val>
            <c:numRef>
              <c:f>'A-41'!$C$12</c:f>
              <c:numCache>
                <c:formatCode>0.00%</c:formatCode>
                <c:ptCount val="1"/>
                <c:pt idx="0">
                  <c:v>5.8481211502633204E-2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E-489C-847D-AA3FE5F60CE9}"/>
            </c:ext>
          </c:extLst>
        </c:ser>
        <c:ser>
          <c:idx val="2"/>
          <c:order val="2"/>
          <c:tx>
            <c:strRef>
              <c:f>'A-41'!$A$10</c:f>
              <c:strCache>
                <c:ptCount val="1"/>
                <c:pt idx="0">
                  <c:v>Fatty materials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21D-4FBA-B3F2-E40EC9053B46}"/>
              </c:ext>
            </c:extLst>
          </c:dPt>
          <c:cat>
            <c:strRef>
              <c:f>'A-41'!$A$9:$A$13</c:f>
              <c:strCache>
                <c:ptCount val="5"/>
                <c:pt idx="0">
                  <c:v>Soy</c:v>
                </c:pt>
                <c:pt idx="1">
                  <c:v>Fatty materials</c:v>
                </c:pt>
                <c:pt idx="2">
                  <c:v>Other</c:v>
                </c:pt>
                <c:pt idx="3">
                  <c:v>Tallow</c:v>
                </c:pt>
                <c:pt idx="4">
                  <c:v>Palm oil</c:v>
                </c:pt>
              </c:strCache>
            </c:strRef>
          </c:cat>
          <c:val>
            <c:numRef>
              <c:f>'A-41'!$C$10</c:f>
              <c:numCache>
                <c:formatCode>0.00%</c:formatCode>
                <c:ptCount val="1"/>
                <c:pt idx="0">
                  <c:v>0.16327157234042919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2E-489C-847D-AA3FE5F60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47260639808654"/>
          <c:y val="0.12181918063624711"/>
          <c:w val="0.7983509939349468"/>
          <c:h val="0.62789199447320676"/>
        </c:manualLayout>
      </c:layout>
      <c:lineChart>
        <c:grouping val="standard"/>
        <c:varyColors val="0"/>
        <c:ser>
          <c:idx val="0"/>
          <c:order val="0"/>
          <c:tx>
            <c:strRef>
              <c:f>'A-42'!$C$7</c:f>
              <c:strCache>
                <c:ptCount val="1"/>
                <c:pt idx="0">
                  <c:v>Production</c:v>
                </c:pt>
              </c:strCache>
            </c:strRef>
          </c:tx>
          <c:spPr>
            <a:ln w="15875" cap="rnd">
              <a:solidFill>
                <a:srgbClr val="87AAD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7AAD2"/>
              </a:solidFill>
              <a:ln w="9525">
                <a:solidFill>
                  <a:srgbClr val="87AAD2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87AAD2"/>
                </a:solidFill>
                <a:ln w="9525">
                  <a:solidFill>
                    <a:srgbClr val="87AAD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08E3-4853-98E3-F33041F2D62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87AAD2"/>
                </a:solidFill>
                <a:ln w="9525">
                  <a:solidFill>
                    <a:srgbClr val="87AAD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5C7-4066-8707-1906D26734F1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3E-4907-86FF-B6721A86077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C7-4066-8707-1906D26734F1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7-4066-8707-1906D26734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52-411E-BE9B-C814BE18C405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52-411E-BE9B-C814BE18C40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'A-42'!$A$10:$A$20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'A-42'!$C$10:$C$20</c:f>
              <c:numCache>
                <c:formatCode>0.0</c:formatCode>
                <c:ptCount val="11"/>
                <c:pt idx="0">
                  <c:v>7.0750000000000002</c:v>
                </c:pt>
                <c:pt idx="1">
                  <c:v>7.4429999999999996</c:v>
                </c:pt>
                <c:pt idx="2">
                  <c:v>8.0739999999999998</c:v>
                </c:pt>
                <c:pt idx="3">
                  <c:v>7.8849999999999998</c:v>
                </c:pt>
                <c:pt idx="4">
                  <c:v>8.4329999999999998</c:v>
                </c:pt>
                <c:pt idx="5">
                  <c:v>8.8330000000000002</c:v>
                </c:pt>
                <c:pt idx="6">
                  <c:v>8.7910000000000004</c:v>
                </c:pt>
                <c:pt idx="7">
                  <c:v>9.6</c:v>
                </c:pt>
                <c:pt idx="8">
                  <c:v>9.6</c:v>
                </c:pt>
                <c:pt idx="9">
                  <c:v>9.9</c:v>
                </c:pt>
                <c:pt idx="10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52-411E-BE9B-C814BE18C405}"/>
            </c:ext>
          </c:extLst>
        </c:ser>
        <c:ser>
          <c:idx val="1"/>
          <c:order val="1"/>
          <c:tx>
            <c:strRef>
              <c:f>'A-42'!$D$7</c:f>
              <c:strCache>
                <c:ptCount val="1"/>
                <c:pt idx="0">
                  <c:v>Exports</c:v>
                </c:pt>
              </c:strCache>
            </c:strRef>
          </c:tx>
          <c:spPr>
            <a:ln w="15875" cap="rnd">
              <a:solidFill>
                <a:srgbClr val="D9969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99694"/>
              </a:solidFill>
              <a:ln w="9525">
                <a:solidFill>
                  <a:srgbClr val="D99694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D99694"/>
                </a:solidFill>
                <a:ln w="9525">
                  <a:solidFill>
                    <a:srgbClr val="D9969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A13-41F0-A143-5C5504DB261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D99694"/>
                </a:solidFill>
                <a:ln w="9525">
                  <a:solidFill>
                    <a:srgbClr val="D9969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75C7-4066-8707-1906D26734F1}"/>
              </c:ext>
            </c:extLst>
          </c:dPt>
          <c:dLbls>
            <c:dLbl>
              <c:idx val="0"/>
              <c:layout>
                <c:manualLayout>
                  <c:x val="-2.8951742030693894E-2"/>
                  <c:y val="3.3989243147885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3E-4907-86FF-B6721A8607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C7-4066-8707-1906D26734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3-41F0-A143-5C5504DB261A}"/>
                </c:ext>
              </c:extLst>
            </c:dLbl>
            <c:dLbl>
              <c:idx val="10"/>
              <c:layout>
                <c:manualLayout>
                  <c:x val="-3.2786879199896882E-2"/>
                  <c:y val="-3.8014783526927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C7-4066-8707-1906D26734F1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52-411E-BE9B-C814BE18C40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'A-42'!$A$10:$A$20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'A-42'!$D$10:$D$20</c:f>
              <c:numCache>
                <c:formatCode>0.0</c:formatCode>
                <c:ptCount val="11"/>
                <c:pt idx="0">
                  <c:v>1.383</c:v>
                </c:pt>
                <c:pt idx="1">
                  <c:v>1.2949999999999999</c:v>
                </c:pt>
                <c:pt idx="2">
                  <c:v>1.665</c:v>
                </c:pt>
                <c:pt idx="3">
                  <c:v>1.2569999999999999</c:v>
                </c:pt>
                <c:pt idx="4">
                  <c:v>1.34</c:v>
                </c:pt>
                <c:pt idx="5">
                  <c:v>1.4159999999999999</c:v>
                </c:pt>
                <c:pt idx="6">
                  <c:v>1.0409999999999999</c:v>
                </c:pt>
                <c:pt idx="7">
                  <c:v>1.1000000000000001</c:v>
                </c:pt>
                <c:pt idx="8">
                  <c:v>1.651</c:v>
                </c:pt>
                <c:pt idx="9">
                  <c:v>2.6</c:v>
                </c:pt>
                <c:pt idx="1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52-411E-BE9B-C814BE18C405}"/>
            </c:ext>
          </c:extLst>
        </c:ser>
        <c:ser>
          <c:idx val="2"/>
          <c:order val="2"/>
          <c:tx>
            <c:strRef>
              <c:f>'A-42'!$E$7</c:f>
              <c:strCache>
                <c:ptCount val="1"/>
                <c:pt idx="0">
                  <c:v>Domestic consumption</c:v>
                </c:pt>
              </c:strCache>
            </c:strRef>
          </c:tx>
          <c:spPr>
            <a:ln w="15875" cap="rnd">
              <a:solidFill>
                <a:srgbClr val="FAA76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AA764"/>
              </a:solidFill>
              <a:ln w="9525">
                <a:solidFill>
                  <a:srgbClr val="FAA764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FAA764"/>
                </a:solidFill>
                <a:ln w="9525">
                  <a:solidFill>
                    <a:srgbClr val="FAA76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8E3-4853-98E3-F33041F2D62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FAA764"/>
                </a:solidFill>
                <a:ln w="9525">
                  <a:solidFill>
                    <a:srgbClr val="FAA76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75C7-4066-8707-1906D26734F1}"/>
              </c:ext>
            </c:extLst>
          </c:dPt>
          <c:dLbls>
            <c:dLbl>
              <c:idx val="0"/>
              <c:layout>
                <c:manualLayout>
                  <c:x val="-3.1170266324233677E-2"/>
                  <c:y val="-3.4972677595628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3E-4907-86FF-B6721A8607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C7-4066-8707-1906D26734F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3-41F0-A143-5C5504DB261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E3-4853-98E3-F33041F2D62F}"/>
                </c:ext>
              </c:extLst>
            </c:dLbl>
            <c:dLbl>
              <c:idx val="10"/>
              <c:layout>
                <c:manualLayout>
                  <c:x val="-3.2786879199896882E-2"/>
                  <c:y val="-4.646251319957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C7-4066-8707-1906D26734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52-411E-BE9B-C814BE18C405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52-411E-BE9B-C814BE18C40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'A-42'!$A$10:$A$20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'A-42'!$E$10:$E$20</c:f>
              <c:numCache>
                <c:formatCode>0.0</c:formatCode>
                <c:ptCount val="11"/>
                <c:pt idx="0">
                  <c:v>5.7229999999999999</c:v>
                </c:pt>
                <c:pt idx="1">
                  <c:v>6.109</c:v>
                </c:pt>
                <c:pt idx="2">
                  <c:v>6.5209999999999999</c:v>
                </c:pt>
                <c:pt idx="3">
                  <c:v>6.58</c:v>
                </c:pt>
                <c:pt idx="4">
                  <c:v>7.0940000000000003</c:v>
                </c:pt>
                <c:pt idx="5">
                  <c:v>7.4569999999999999</c:v>
                </c:pt>
                <c:pt idx="6">
                  <c:v>7.9089999999999998</c:v>
                </c:pt>
                <c:pt idx="7">
                  <c:v>8.5</c:v>
                </c:pt>
                <c:pt idx="8">
                  <c:v>7.9</c:v>
                </c:pt>
                <c:pt idx="9">
                  <c:v>7.3</c:v>
                </c:pt>
                <c:pt idx="1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852-411E-BE9B-C814BE18C405}"/>
            </c:ext>
          </c:extLst>
        </c:ser>
        <c:ser>
          <c:idx val="3"/>
          <c:order val="3"/>
          <c:tx>
            <c:strRef>
              <c:f>'A-42'!$F$7</c:f>
              <c:strCache>
                <c:ptCount val="1"/>
                <c:pt idx="0">
                  <c:v>Use for biodiesel production</c:v>
                </c:pt>
              </c:strCache>
            </c:strRef>
          </c:tx>
          <c:spPr>
            <a:ln w="15875" cap="rnd">
              <a:solidFill>
                <a:srgbClr val="BFC5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FC589"/>
              </a:solidFill>
              <a:ln w="9525">
                <a:solidFill>
                  <a:srgbClr val="BFC589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BFC589"/>
                </a:solidFill>
                <a:ln w="9525">
                  <a:solidFill>
                    <a:srgbClr val="BFC58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A13-41F0-A143-5C5504DB261A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BFC589"/>
                </a:solidFill>
                <a:ln w="9525">
                  <a:solidFill>
                    <a:srgbClr val="BFC58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5C7-4066-8707-1906D26734F1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3E-4907-86FF-B6721A860774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C7-4066-8707-1906D26734F1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52-411E-BE9B-C814BE18C40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'A-42'!$A$10:$A$20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'A-42'!$F$10:$F$20</c:f>
              <c:numCache>
                <c:formatCode>0.0</c:formatCode>
                <c:ptCount val="11"/>
                <c:pt idx="0">
                  <c:v>1.968</c:v>
                </c:pt>
                <c:pt idx="1">
                  <c:v>2.355</c:v>
                </c:pt>
                <c:pt idx="2">
                  <c:v>2.7639999999999998</c:v>
                </c:pt>
                <c:pt idx="3">
                  <c:v>2.649</c:v>
                </c:pt>
                <c:pt idx="4">
                  <c:v>2.8</c:v>
                </c:pt>
                <c:pt idx="5">
                  <c:v>3.4060000000000001</c:v>
                </c:pt>
                <c:pt idx="6">
                  <c:v>3.68</c:v>
                </c:pt>
                <c:pt idx="7">
                  <c:v>4.2</c:v>
                </c:pt>
                <c:pt idx="8">
                  <c:v>4.54</c:v>
                </c:pt>
                <c:pt idx="9">
                  <c:v>3.9</c:v>
                </c:pt>
                <c:pt idx="10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852-411E-BE9B-C814BE18C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39168"/>
        <c:axId val="-268922304"/>
      </c:lineChart>
      <c:catAx>
        <c:axId val="-268939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2304"/>
        <c:crosses val="autoZero"/>
        <c:auto val="1"/>
        <c:lblAlgn val="ctr"/>
        <c:lblOffset val="100"/>
        <c:noMultiLvlLbl val="0"/>
      </c:catAx>
      <c:valAx>
        <c:axId val="-268922304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layout>
            <c:manualLayout>
              <c:xMode val="edge"/>
              <c:yMode val="edge"/>
              <c:x val="1.4270833333333333E-2"/>
              <c:y val="0.17670080455629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39168"/>
        <c:crosses val="autoZero"/>
        <c:crossBetween val="between"/>
        <c:majorUnit val="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4634202278113"/>
          <c:y val="0.10375222614968765"/>
          <c:w val="0.75200921183395764"/>
          <c:h val="0.63995407577497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'A-43'!$C$8</c:f>
              <c:strCache>
                <c:ptCount val="1"/>
                <c:pt idx="0">
                  <c:v>Glicerin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C8-4DEA-8BD5-40285F57863F}"/>
                </c:ext>
              </c:extLst>
            </c:dLbl>
            <c:dLbl>
              <c:idx val="7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0-47DB-AE5B-A10DFA39FC32}"/>
                </c:ext>
              </c:extLst>
            </c:dLbl>
            <c:dLbl>
              <c:idx val="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0-47DB-AE5B-A10DFA39FC32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0-47DB-AE5B-A10DFA39FC32}"/>
                </c:ext>
              </c:extLst>
            </c:dLbl>
            <c:dLbl>
              <c:idx val="1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50-47DB-AE5B-A10DFA39FC32}"/>
                </c:ext>
              </c:extLst>
            </c:dLbl>
            <c:dLbl>
              <c:idx val="1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50-47DB-AE5B-A10DFA39FC32}"/>
                </c:ext>
              </c:extLst>
            </c:dLbl>
            <c:dLbl>
              <c:idx val="1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50-47DB-AE5B-A10DFA39FC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'A-43'!$A$10:$A$21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'A-43'!$C$10:$C$21</c:f>
              <c:numCache>
                <c:formatCode>0.0</c:formatCode>
                <c:ptCount val="12"/>
                <c:pt idx="0">
                  <c:v>168.71158700000001</c:v>
                </c:pt>
                <c:pt idx="1">
                  <c:v>177.94215399999999</c:v>
                </c:pt>
                <c:pt idx="2">
                  <c:v>210.732687</c:v>
                </c:pt>
                <c:pt idx="3">
                  <c:v>245.92171200000001</c:v>
                </c:pt>
                <c:pt idx="4">
                  <c:v>215.06171900000001</c:v>
                </c:pt>
                <c:pt idx="5">
                  <c:v>244.287995</c:v>
                </c:pt>
                <c:pt idx="6">
                  <c:v>291.75406600000002</c:v>
                </c:pt>
                <c:pt idx="7">
                  <c:v>283.46032500000001</c:v>
                </c:pt>
                <c:pt idx="8">
                  <c:v>328.42145699999998</c:v>
                </c:pt>
                <c:pt idx="9">
                  <c:v>345.97300000000001</c:v>
                </c:pt>
                <c:pt idx="10">
                  <c:v>353.90123899999998</c:v>
                </c:pt>
                <c:pt idx="11">
                  <c:v>448.2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50-47DB-AE5B-A10DFA39FC32}"/>
            </c:ext>
          </c:extLst>
        </c:ser>
        <c:ser>
          <c:idx val="1"/>
          <c:order val="1"/>
          <c:tx>
            <c:strRef>
              <c:f>'A-43'!$D$8</c:f>
              <c:strCache>
                <c:ptCount val="1"/>
                <c:pt idx="0">
                  <c:v>Glycerol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C8-4DEA-8BD5-40285F57863F}"/>
                </c:ext>
              </c:extLst>
            </c:dLbl>
            <c:dLbl>
              <c:idx val="7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50-47DB-AE5B-A10DFA39FC32}"/>
                </c:ext>
              </c:extLst>
            </c:dLbl>
            <c:dLbl>
              <c:idx val="8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50-47DB-AE5B-A10DFA39FC32}"/>
                </c:ext>
              </c:extLst>
            </c:dLbl>
            <c:dLbl>
              <c:idx val="9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50-47DB-AE5B-A10DFA39FC32}"/>
                </c:ext>
              </c:extLst>
            </c:dLbl>
            <c:dLbl>
              <c:idx val="1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50-47DB-AE5B-A10DFA39FC32}"/>
                </c:ext>
              </c:extLst>
            </c:dLbl>
            <c:dLbl>
              <c:idx val="1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50-47DB-AE5B-A10DFA39FC32}"/>
                </c:ext>
              </c:extLst>
            </c:dLbl>
            <c:dLbl>
              <c:idx val="1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50-47DB-AE5B-A10DFA39FC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'A-43'!$A$10:$A$21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'A-43'!$D$10:$D$21</c:f>
              <c:numCache>
                <c:formatCode>0.0</c:formatCode>
                <c:ptCount val="12"/>
                <c:pt idx="0">
                  <c:v>2.2172100000000001</c:v>
                </c:pt>
                <c:pt idx="1">
                  <c:v>2.7071190000000001</c:v>
                </c:pt>
                <c:pt idx="2">
                  <c:v>30.000135</c:v>
                </c:pt>
                <c:pt idx="3">
                  <c:v>58.074941000000003</c:v>
                </c:pt>
                <c:pt idx="4">
                  <c:v>55.177641999999999</c:v>
                </c:pt>
                <c:pt idx="5">
                  <c:v>60.368326000000003</c:v>
                </c:pt>
                <c:pt idx="6">
                  <c:v>81.902536999999995</c:v>
                </c:pt>
                <c:pt idx="7">
                  <c:v>123.14071800000001</c:v>
                </c:pt>
                <c:pt idx="8">
                  <c:v>143.932669</c:v>
                </c:pt>
                <c:pt idx="9">
                  <c:v>140.78800000000001</c:v>
                </c:pt>
                <c:pt idx="10">
                  <c:v>132.05392499999999</c:v>
                </c:pt>
                <c:pt idx="11">
                  <c:v>118.4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50-47DB-AE5B-A10DFA39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268940256"/>
        <c:axId val="-268915232"/>
      </c:barChart>
      <c:lineChart>
        <c:grouping val="standard"/>
        <c:varyColors val="0"/>
        <c:ser>
          <c:idx val="2"/>
          <c:order val="2"/>
          <c:tx>
            <c:strRef>
              <c:f>'A-43'!$E$8</c:f>
              <c:strCache>
                <c:ptCount val="1"/>
                <c:pt idx="0">
                  <c:v>Glicerin - income</c:v>
                </c:pt>
              </c:strCache>
            </c:strRef>
          </c:tx>
          <c:spPr>
            <a:ln w="15875" cap="rnd">
              <a:solidFill>
                <a:srgbClr val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50-47DB-AE5B-A10DFA39FC32}"/>
                </c:ext>
              </c:extLst>
            </c:dLbl>
            <c:dLbl>
              <c:idx val="11"/>
              <c:layout>
                <c:manualLayout>
                  <c:x val="-2.266372081975809E-2"/>
                  <c:y val="-5.6004568988923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50-47DB-AE5B-A10DFA39FC32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50-47DB-AE5B-A10DFA39FC32}"/>
                </c:ext>
              </c:extLst>
            </c:dLbl>
            <c:dLbl>
              <c:idx val="13"/>
              <c:layout>
                <c:manualLayout>
                  <c:x val="-3.0006206120786624E-2"/>
                  <c:y val="9.5737508617874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50-47DB-AE5B-A10DFA39FC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'A-43'!$A$10:$A$21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'A-43'!$E$10:$E$21</c:f>
              <c:numCache>
                <c:formatCode>0.0</c:formatCode>
                <c:ptCount val="12"/>
                <c:pt idx="0">
                  <c:v>46.181448000000003</c:v>
                </c:pt>
                <c:pt idx="1">
                  <c:v>63.450125999999997</c:v>
                </c:pt>
                <c:pt idx="2">
                  <c:v>57.949286000000001</c:v>
                </c:pt>
                <c:pt idx="3">
                  <c:v>50.761434999999999</c:v>
                </c:pt>
                <c:pt idx="4">
                  <c:v>33.202762999999997</c:v>
                </c:pt>
                <c:pt idx="5">
                  <c:v>66.342545000000001</c:v>
                </c:pt>
                <c:pt idx="6">
                  <c:v>97.792586999999997</c:v>
                </c:pt>
                <c:pt idx="7">
                  <c:v>46.292762000000003</c:v>
                </c:pt>
                <c:pt idx="8">
                  <c:v>61.558224000000003</c:v>
                </c:pt>
                <c:pt idx="9">
                  <c:v>164.291</c:v>
                </c:pt>
                <c:pt idx="10">
                  <c:v>206.352442</c:v>
                </c:pt>
                <c:pt idx="11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850-47DB-AE5B-A10DFA39FC32}"/>
            </c:ext>
          </c:extLst>
        </c:ser>
        <c:ser>
          <c:idx val="3"/>
          <c:order val="3"/>
          <c:tx>
            <c:strRef>
              <c:f>'A-43'!$F$8</c:f>
              <c:strCache>
                <c:ptCount val="1"/>
                <c:pt idx="0">
                  <c:v>Glycerol - income</c:v>
                </c:pt>
              </c:strCache>
            </c:strRef>
          </c:tx>
          <c:spPr>
            <a:ln w="15875" cap="rnd">
              <a:solidFill>
                <a:srgbClr val="E3292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32929"/>
              </a:solidFill>
              <a:ln w="9525">
                <a:noFill/>
              </a:ln>
              <a:effectLst/>
            </c:spPr>
          </c:marker>
          <c:dLbls>
            <c:dLbl>
              <c:idx val="10"/>
              <c:layout>
                <c:manualLayout>
                  <c:x val="-5.0359712230215917E-2"/>
                  <c:y val="-2.2962112514351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850-47DB-AE5B-A10DFA39FC32}"/>
                </c:ext>
              </c:extLst>
            </c:dLbl>
            <c:dLbl>
              <c:idx val="11"/>
              <c:layout>
                <c:manualLayout>
                  <c:x val="-4.6644574104495934E-2"/>
                  <c:y val="2.55016859976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850-47DB-AE5B-A10DFA39FC32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850-47DB-AE5B-A10DFA39FC32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850-47DB-AE5B-A10DFA39FC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'A-43'!$A$10:$A$21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'A-43'!$F$10:$F$21</c:f>
              <c:numCache>
                <c:formatCode>0.0</c:formatCode>
                <c:ptCount val="12"/>
                <c:pt idx="0">
                  <c:v>1.855969</c:v>
                </c:pt>
                <c:pt idx="1">
                  <c:v>2.4762179999999998</c:v>
                </c:pt>
                <c:pt idx="2">
                  <c:v>16.337806</c:v>
                </c:pt>
                <c:pt idx="3">
                  <c:v>26.488517999999999</c:v>
                </c:pt>
                <c:pt idx="4">
                  <c:v>26.190280000000001</c:v>
                </c:pt>
                <c:pt idx="5">
                  <c:v>36.634653999999998</c:v>
                </c:pt>
                <c:pt idx="6">
                  <c:v>59.893065999999997</c:v>
                </c:pt>
                <c:pt idx="7">
                  <c:v>54.751463000000001</c:v>
                </c:pt>
                <c:pt idx="8">
                  <c:v>59.439371000000001</c:v>
                </c:pt>
                <c:pt idx="9">
                  <c:v>120.33199999999999</c:v>
                </c:pt>
                <c:pt idx="10">
                  <c:v>163.237988</c:v>
                </c:pt>
                <c:pt idx="11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850-47DB-AE5B-A10DFA39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08704"/>
        <c:axId val="-268920672"/>
      </c:lineChart>
      <c:catAx>
        <c:axId val="-268940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5232"/>
        <c:crosses val="autoZero"/>
        <c:auto val="1"/>
        <c:lblAlgn val="ctr"/>
        <c:lblOffset val="100"/>
        <c:noMultiLvlLbl val="0"/>
      </c:catAx>
      <c:valAx>
        <c:axId val="-26891523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1.000 tonnes</a:t>
                </a:r>
              </a:p>
            </c:rich>
          </c:tx>
          <c:layout>
            <c:manualLayout>
              <c:xMode val="edge"/>
              <c:yMode val="edge"/>
              <c:x val="1.1862393988026642E-2"/>
              <c:y val="0.2899901007183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40256"/>
        <c:crosses val="autoZero"/>
        <c:crossBetween val="between"/>
        <c:majorUnit val="100"/>
      </c:valAx>
      <c:valAx>
        <c:axId val="-26892067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US$ million</a:t>
                </a:r>
              </a:p>
            </c:rich>
          </c:tx>
          <c:layout>
            <c:manualLayout>
              <c:xMode val="edge"/>
              <c:yMode val="edge"/>
              <c:x val="0.94763939293685018"/>
              <c:y val="0.250463086577845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08704"/>
        <c:crosses val="max"/>
        <c:crossBetween val="between"/>
      </c:valAx>
      <c:catAx>
        <c:axId val="-26890870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6892067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445593397211"/>
          <c:y val="9.8283319423781698E-2"/>
          <c:w val="0.77377668152926671"/>
          <c:h val="0.6866359447004609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'A-44'!$C$7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</c:spPr>
          <c:invertIfNegative val="0"/>
          <c:dLbls>
            <c:dLbl>
              <c:idx val="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36-4603-B58A-C98C1C5A3893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83-4D70-8321-AC58DACEF7A7}"/>
                </c:ext>
              </c:extLst>
            </c:dLbl>
            <c:dLbl>
              <c:idx val="6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83-4D70-8321-AC58DACEF7A7}"/>
                </c:ext>
              </c:extLst>
            </c:dLbl>
            <c:dLbl>
              <c:idx val="7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83-4D70-8321-AC58DACEF7A7}"/>
                </c:ext>
              </c:extLst>
            </c:dLbl>
            <c:dLbl>
              <c:idx val="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83-4D70-8321-AC58DACEF7A7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ADF-A96D-3161C7FA2F09}"/>
                </c:ext>
              </c:extLst>
            </c:dLbl>
            <c:dLbl>
              <c:idx val="1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ADF-A96D-3161C7FA2F09}"/>
                </c:ext>
              </c:extLst>
            </c:dLbl>
            <c:dLbl>
              <c:idx val="1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ADF-A96D-3161C7FA2F09}"/>
                </c:ext>
              </c:extLst>
            </c:dLbl>
            <c:dLbl>
              <c:idx val="1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ADF-A96D-3161C7FA2F09}"/>
                </c:ext>
              </c:extLst>
            </c:dLbl>
            <c:dLbl>
              <c:idx val="1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ADF-A96D-3161C7FA2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700" b="1"/>
                </a:pPr>
                <a:endParaRPr lang="pt-B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'A-44'!$A$10:$A$21</c15:sqref>
                  </c15:fullRef>
                </c:ext>
              </c:extLst>
              <c:f>'A-44'!$A$11:$A$21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'A-44'!$C$10:$C$21</c15:sqref>
                  </c15:fullRef>
                </c:ext>
              </c:extLst>
              <c:f>'A-44'!$C$11:$C$21</c:f>
              <c:numCache>
                <c:formatCode>0.0</c:formatCode>
                <c:ptCount val="11"/>
                <c:pt idx="0">
                  <c:v>263.33063548799998</c:v>
                </c:pt>
                <c:pt idx="1">
                  <c:v>300.54922497216</c:v>
                </c:pt>
                <c:pt idx="2">
                  <c:v>341.38145279999998</c:v>
                </c:pt>
                <c:pt idx="3">
                  <c:v>327.66000000000003</c:v>
                </c:pt>
                <c:pt idx="4">
                  <c:v>379.04</c:v>
                </c:pt>
                <c:pt idx="5">
                  <c:v>493.17</c:v>
                </c:pt>
                <c:pt idx="6">
                  <c:v>515.17077119999999</c:v>
                </c:pt>
                <c:pt idx="7">
                  <c:v>562.24300000000005</c:v>
                </c:pt>
                <c:pt idx="8">
                  <c:v>601.57000000000005</c:v>
                </c:pt>
                <c:pt idx="9">
                  <c:v>562.76</c:v>
                </c:pt>
                <c:pt idx="10">
                  <c:v>767.1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41-4ADF-A96D-3161C7FA2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68919040"/>
        <c:axId val="-268914144"/>
      </c:barChart>
      <c:lineChart>
        <c:grouping val="standard"/>
        <c:varyColors val="0"/>
        <c:ser>
          <c:idx val="1"/>
          <c:order val="1"/>
          <c:tx>
            <c:strRef>
              <c:f>'A-44'!$D$7</c:f>
              <c:strCache>
                <c:ptCount val="1"/>
                <c:pt idx="0">
                  <c:v>Expenditure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06-4DD1-8CEB-F5612FD13205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83-4D70-8321-AC58DACEF7A7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83-4D70-8321-AC58DACEF7A7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83-4D70-8321-AC58DACEF7A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83-4D70-8321-AC58DACEF7A7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ADF-A96D-3161C7FA2F09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ADF-A96D-3161C7FA2F09}"/>
                </c:ext>
              </c:extLst>
            </c:dLbl>
            <c:dLbl>
              <c:idx val="11"/>
              <c:layout>
                <c:manualLayout>
                  <c:x val="-5.164161591869991E-2"/>
                  <c:y val="-7.5781414419971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461381767542457E-2"/>
                      <c:h val="6.57049194151935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041-4ADF-A96D-3161C7FA2F09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ADF-A96D-3161C7FA2F09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ADF-A96D-3161C7FA2F09}"/>
                </c:ext>
              </c:extLst>
            </c:dLbl>
            <c:numFmt formatCode="#,#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'A-44'!$A$10:$A$21</c15:sqref>
                  </c15:fullRef>
                </c:ext>
              </c:extLst>
              <c:f>'A-44'!$A$11:$A$21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'A-44'!$D$10:$D$21</c15:sqref>
                  </c15:fullRef>
                </c:ext>
              </c:extLst>
              <c:f>'A-44'!$D$11:$D$21</c:f>
              <c:numCache>
                <c:formatCode>0.0</c:formatCode>
                <c:ptCount val="11"/>
                <c:pt idx="0">
                  <c:v>116.67818569255215</c:v>
                </c:pt>
                <c:pt idx="1">
                  <c:v>137.75227912923626</c:v>
                </c:pt>
                <c:pt idx="2">
                  <c:v>117.1159508470504</c:v>
                </c:pt>
                <c:pt idx="3">
                  <c:v>63.86689695157019</c:v>
                </c:pt>
                <c:pt idx="4">
                  <c:v>116.14198098363597</c:v>
                </c:pt>
                <c:pt idx="5">
                  <c:v>192.09784742172238</c:v>
                </c:pt>
                <c:pt idx="6">
                  <c:v>164.39998880491302</c:v>
                </c:pt>
                <c:pt idx="7">
                  <c:v>131.19999999999999</c:v>
                </c:pt>
                <c:pt idx="8">
                  <c:v>211.28299999999999</c:v>
                </c:pt>
                <c:pt idx="9">
                  <c:v>298.8</c:v>
                </c:pt>
                <c:pt idx="10">
                  <c:v>263.5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41-4ADF-A96D-3161C7FA2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09248"/>
        <c:axId val="-268921760"/>
      </c:lineChart>
      <c:catAx>
        <c:axId val="-2689190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14144"/>
        <c:crosses val="autoZero"/>
        <c:auto val="1"/>
        <c:lblAlgn val="ctr"/>
        <c:lblOffset val="100"/>
        <c:noMultiLvlLbl val="0"/>
      </c:catAx>
      <c:valAx>
        <c:axId val="-26891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pt-BR" sz="1000">
                    <a:solidFill>
                      <a:srgbClr val="000000"/>
                    </a:solidFill>
                  </a:rPr>
                  <a:t>US$ million (FOB)</a:t>
                </a:r>
              </a:p>
            </c:rich>
          </c:tx>
          <c:layout>
            <c:manualLayout>
              <c:xMode val="edge"/>
              <c:yMode val="edge"/>
              <c:x val="0.95569508552810212"/>
              <c:y val="0.1926045937806161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19040"/>
        <c:crosses val="autoZero"/>
        <c:crossBetween val="between"/>
        <c:majorUnit val="120"/>
      </c:valAx>
      <c:valAx>
        <c:axId val="-26892176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1,000 tonnes</a:t>
                </a:r>
              </a:p>
            </c:rich>
          </c:tx>
          <c:layout>
            <c:manualLayout>
              <c:xMode val="edge"/>
              <c:yMode val="edge"/>
              <c:x val="1.6876085911796238E-2"/>
              <c:y val="0.235770582828770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09248"/>
        <c:crosses val="max"/>
        <c:crossBetween val="between"/>
      </c:valAx>
      <c:catAx>
        <c:axId val="-2689092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26892176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65771748410967"/>
          <c:y val="9.8360566200901181E-2"/>
          <c:w val="0.82608443221705719"/>
          <c:h val="0.686439033271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'A-45'!$C$7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7AAD2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7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'A-45'!$A$9:$A$20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'A-45'!$C$9:$C$20</c:f>
              <c:numCache>
                <c:formatCode>0.0</c:formatCode>
                <c:ptCount val="12"/>
                <c:pt idx="0">
                  <c:v>3.0503729769999999</c:v>
                </c:pt>
                <c:pt idx="1">
                  <c:v>2.916560681</c:v>
                </c:pt>
                <c:pt idx="2">
                  <c:v>1.3979149900000001</c:v>
                </c:pt>
                <c:pt idx="3">
                  <c:v>1.8671985899999999</c:v>
                </c:pt>
                <c:pt idx="4">
                  <c:v>1.789033876</c:v>
                </c:pt>
                <c:pt idx="5">
                  <c:v>1.3801527950000001</c:v>
                </c:pt>
                <c:pt idx="6">
                  <c:v>1.6892236839999999</c:v>
                </c:pt>
                <c:pt idx="7">
                  <c:v>1.98380114</c:v>
                </c:pt>
                <c:pt idx="8">
                  <c:v>2.7304192999999999</c:v>
                </c:pt>
                <c:pt idx="9">
                  <c:v>1.9482346829999999</c:v>
                </c:pt>
                <c:pt idx="10">
                  <c:v>2.511317445</c:v>
                </c:pt>
                <c:pt idx="11">
                  <c:v>2.6538234419999998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5-4408-91D6-ADBFC3CD37E1}"/>
            </c:ext>
          </c:extLst>
        </c:ser>
        <c:ser>
          <c:idx val="1"/>
          <c:order val="1"/>
          <c:tx>
            <c:strRef>
              <c:f>'A-45'!$D$7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D99694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25-4408-91D6-ADBFC3CD37E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25-4408-91D6-ADBFC3CD37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25-4408-91D6-ADBFC3CD37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25-4408-91D6-ADBFC3CD37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25-4408-91D6-ADBFC3CD37E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25-4408-91D6-ADBFC3CD37E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25-4408-91D6-ADBFC3CD37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'A-45'!$A$9:$A$20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'A-45'!$D$9:$D$20</c:f>
              <c:numCache>
                <c:formatCode>0.0</c:formatCode>
                <c:ptCount val="12"/>
                <c:pt idx="0">
                  <c:v>0.55388598600000005</c:v>
                </c:pt>
                <c:pt idx="1">
                  <c:v>0.13171165000000001</c:v>
                </c:pt>
                <c:pt idx="2">
                  <c:v>0.45200340700000002</c:v>
                </c:pt>
                <c:pt idx="3">
                  <c:v>0.51288081100000005</c:v>
                </c:pt>
                <c:pt idx="4">
                  <c:v>0.83214410699999997</c:v>
                </c:pt>
                <c:pt idx="5">
                  <c:v>1.825641606</c:v>
                </c:pt>
                <c:pt idx="6">
                  <c:v>1.7753325630000001</c:v>
                </c:pt>
                <c:pt idx="7">
                  <c:v>1.457601836</c:v>
                </c:pt>
                <c:pt idx="8">
                  <c:v>1.0098460220000001</c:v>
                </c:pt>
                <c:pt idx="9">
                  <c:v>0.43226089600000001</c:v>
                </c:pt>
                <c:pt idx="10">
                  <c:v>0.334859236</c:v>
                </c:pt>
                <c:pt idx="11">
                  <c:v>5.9613574000000003E-2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25-4408-91D6-ADBFC3CD3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68917952"/>
        <c:axId val="-268923392"/>
      </c:barChart>
      <c:catAx>
        <c:axId val="-2689179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23392"/>
        <c:crosses val="autoZero"/>
        <c:auto val="1"/>
        <c:lblAlgn val="ctr"/>
        <c:lblOffset val="100"/>
        <c:noMultiLvlLbl val="0"/>
      </c:catAx>
      <c:valAx>
        <c:axId val="-2689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rgbClr val="000000"/>
                    </a:solidFill>
                  </a:defRPr>
                </a:pPr>
                <a:r>
                  <a:rPr lang="en-US" sz="1000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1.1516483516483517E-2"/>
              <c:y val="0.1865701713756368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0000"/>
                </a:solidFill>
              </a:defRPr>
            </a:pPr>
            <a:endParaRPr lang="pt-BR"/>
          </a:p>
        </c:txPr>
        <c:crossAx val="-268917952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9113300492610835E-2"/>
          <c:y val="7.6036866359447008E-2"/>
          <c:w val="0.88226057949652847"/>
          <c:h val="0.7434065096701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'A-46'!$C$7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87AAD2"/>
            </a:solidFill>
            <a:ln>
              <a:noFill/>
            </a:ln>
            <a:effectLst/>
          </c:spPr>
          <c:invertIfNegative val="0"/>
          <c:cat>
            <c:numRef>
              <c:f>'A-46'!$A$9:$A$32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'A-46'!$C$9:$C$32</c:f>
              <c:numCache>
                <c:formatCode>0.0</c:formatCode>
                <c:ptCount val="24"/>
                <c:pt idx="0">
                  <c:v>102.164793</c:v>
                </c:pt>
                <c:pt idx="1">
                  <c:v>72.902545000000003</c:v>
                </c:pt>
                <c:pt idx="2">
                  <c:v>177.21623199999999</c:v>
                </c:pt>
                <c:pt idx="3">
                  <c:v>118.390475</c:v>
                </c:pt>
                <c:pt idx="4">
                  <c:v>75.509332999999998</c:v>
                </c:pt>
                <c:pt idx="5">
                  <c:v>218.57083900000001</c:v>
                </c:pt>
                <c:pt idx="6">
                  <c:v>196.889095</c:v>
                </c:pt>
                <c:pt idx="7">
                  <c:v>287.39219900000001</c:v>
                </c:pt>
                <c:pt idx="8">
                  <c:v>313.38449700000001</c:v>
                </c:pt>
                <c:pt idx="9">
                  <c:v>355.60250200000002</c:v>
                </c:pt>
                <c:pt idx="10">
                  <c:v>264.24375099999997</c:v>
                </c:pt>
                <c:pt idx="11">
                  <c:v>329.05118399999998</c:v>
                </c:pt>
                <c:pt idx="12">
                  <c:v>269.40646099999998</c:v>
                </c:pt>
                <c:pt idx="13">
                  <c:v>138.40458699999999</c:v>
                </c:pt>
                <c:pt idx="14">
                  <c:v>204.53945400000001</c:v>
                </c:pt>
                <c:pt idx="15">
                  <c:v>234.613257</c:v>
                </c:pt>
                <c:pt idx="16">
                  <c:v>99.287634999999995</c:v>
                </c:pt>
                <c:pt idx="17">
                  <c:v>74.248365000000007</c:v>
                </c:pt>
                <c:pt idx="18">
                  <c:v>313.07069000000001</c:v>
                </c:pt>
                <c:pt idx="19">
                  <c:v>265.69695100000001</c:v>
                </c:pt>
                <c:pt idx="20">
                  <c:v>309.60213299999998</c:v>
                </c:pt>
                <c:pt idx="21">
                  <c:v>232.23825199999999</c:v>
                </c:pt>
                <c:pt idx="22">
                  <c:v>201.38526100000001</c:v>
                </c:pt>
                <c:pt idx="23">
                  <c:v>311.33039600000001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9-44D6-92FF-D125D4E83090}"/>
            </c:ext>
          </c:extLst>
        </c:ser>
        <c:ser>
          <c:idx val="1"/>
          <c:order val="1"/>
          <c:tx>
            <c:strRef>
              <c:f>'A-46'!$D$7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cat>
            <c:numRef>
              <c:f>'A-46'!$A$9:$A$32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'A-46'!$D$9:$D$32</c:f>
              <c:numCache>
                <c:formatCode>0.0</c:formatCode>
                <c:ptCount val="24"/>
                <c:pt idx="0">
                  <c:v>-22.701937000000001</c:v>
                </c:pt>
                <c:pt idx="1">
                  <c:v>-68.695576000000003</c:v>
                </c:pt>
                <c:pt idx="2">
                  <c:v>-35.150888999999999</c:v>
                </c:pt>
                <c:pt idx="3">
                  <c:v>-4.0811380000000002</c:v>
                </c:pt>
                <c:pt idx="4">
                  <c:v>-128.55003099999999</c:v>
                </c:pt>
                <c:pt idx="5">
                  <c:v>-20.421344000000001</c:v>
                </c:pt>
                <c:pt idx="6">
                  <c:v>-20.074581999999999</c:v>
                </c:pt>
                <c:pt idx="7">
                  <c:v>-3.6977000000000003E-2</c:v>
                </c:pt>
                <c:pt idx="8">
                  <c:v>-9.809E-3</c:v>
                </c:pt>
                <c:pt idx="9">
                  <c:v>-8.0663979999999995</c:v>
                </c:pt>
                <c:pt idx="10">
                  <c:v>-12.070838</c:v>
                </c:pt>
                <c:pt idx="11">
                  <c:v>-14.999717</c:v>
                </c:pt>
                <c:pt idx="12">
                  <c:v>-5.0001689999999996</c:v>
                </c:pt>
                <c:pt idx="13">
                  <c:v>-10.029335</c:v>
                </c:pt>
                <c:pt idx="14">
                  <c:v>-10.09829</c:v>
                </c:pt>
                <c:pt idx="15">
                  <c:v>-20.08568</c:v>
                </c:pt>
                <c:pt idx="16">
                  <c:v>-1.286E-2</c:v>
                </c:pt>
                <c:pt idx="17">
                  <c:v>-3.9398000000000002E-2</c:v>
                </c:pt>
                <c:pt idx="18">
                  <c:v>-6.7156999999999994E-2</c:v>
                </c:pt>
                <c:pt idx="19">
                  <c:v>-8.4529000000000007E-2</c:v>
                </c:pt>
                <c:pt idx="20">
                  <c:v>-3.8295999999999997E-2</c:v>
                </c:pt>
                <c:pt idx="21">
                  <c:v>-10.060651999999999</c:v>
                </c:pt>
                <c:pt idx="22">
                  <c:v>-4.0516750000000004</c:v>
                </c:pt>
                <c:pt idx="23">
                  <c:v>-4.5532999999999997E-2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9-44D6-92FF-D125D4E8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68940800"/>
        <c:axId val="-268916320"/>
      </c:barChart>
      <c:lineChart>
        <c:grouping val="standard"/>
        <c:varyColors val="0"/>
        <c:ser>
          <c:idx val="2"/>
          <c:order val="2"/>
          <c:tx>
            <c:strRef>
              <c:f>'A-46'!$E$7</c:f>
              <c:strCache>
                <c:ptCount val="1"/>
                <c:pt idx="0">
                  <c:v>Net exports</c:v>
                </c:pt>
              </c:strCache>
            </c:strRef>
          </c:tx>
          <c:spPr>
            <a:ln w="158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'A-46'!$A$9:$A$32</c:f>
              <c:numCache>
                <c:formatCode>[$-409]mmm\-yy;@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'A-46'!$E$9:$E$32</c:f>
              <c:numCache>
                <c:formatCode>0.0</c:formatCode>
                <c:ptCount val="24"/>
                <c:pt idx="0">
                  <c:v>79.462856000000002</c:v>
                </c:pt>
                <c:pt idx="1">
                  <c:v>4.2069690000000008</c:v>
                </c:pt>
                <c:pt idx="2">
                  <c:v>142.06534299999998</c:v>
                </c:pt>
                <c:pt idx="3">
                  <c:v>114.309337</c:v>
                </c:pt>
                <c:pt idx="4">
                  <c:v>-53.040697999999992</c:v>
                </c:pt>
                <c:pt idx="5">
                  <c:v>198.149495</c:v>
                </c:pt>
                <c:pt idx="6">
                  <c:v>176.81451300000001</c:v>
                </c:pt>
                <c:pt idx="7">
                  <c:v>287.35522200000003</c:v>
                </c:pt>
                <c:pt idx="8">
                  <c:v>313.37468799999999</c:v>
                </c:pt>
                <c:pt idx="9">
                  <c:v>347.53610400000002</c:v>
                </c:pt>
                <c:pt idx="10">
                  <c:v>252.17291299999997</c:v>
                </c:pt>
                <c:pt idx="11">
                  <c:v>314.051467</c:v>
                </c:pt>
                <c:pt idx="12">
                  <c:v>264.40629200000001</c:v>
                </c:pt>
                <c:pt idx="13">
                  <c:v>128.37525199999999</c:v>
                </c:pt>
                <c:pt idx="14">
                  <c:v>194.44116400000001</c:v>
                </c:pt>
                <c:pt idx="15">
                  <c:v>214.52757700000001</c:v>
                </c:pt>
                <c:pt idx="16">
                  <c:v>99.274774999999991</c:v>
                </c:pt>
                <c:pt idx="17">
                  <c:v>74.208967000000001</c:v>
                </c:pt>
                <c:pt idx="18">
                  <c:v>313.003533</c:v>
                </c:pt>
                <c:pt idx="19">
                  <c:v>265.61242200000004</c:v>
                </c:pt>
                <c:pt idx="20">
                  <c:v>309.56383699999998</c:v>
                </c:pt>
                <c:pt idx="21">
                  <c:v>222.17759999999998</c:v>
                </c:pt>
                <c:pt idx="22">
                  <c:v>197.33358600000003</c:v>
                </c:pt>
                <c:pt idx="23">
                  <c:v>311.28486300000003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9-44D6-92FF-D125D4E8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40800"/>
        <c:axId val="-268916320"/>
      </c:lineChart>
      <c:dateAx>
        <c:axId val="-268940800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6320"/>
        <c:crosses val="autoZero"/>
        <c:auto val="1"/>
        <c:lblOffset val="100"/>
        <c:baseTimeUnit val="months"/>
        <c:majorUnit val="1"/>
        <c:majorTimeUnit val="months"/>
      </c:dateAx>
      <c:valAx>
        <c:axId val="-268916320"/>
        <c:scaling>
          <c:orientation val="minMax"/>
          <c:min val="-2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4080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8958880139982"/>
          <c:y val="0.1017347009255422"/>
          <c:w val="0.79595028046243388"/>
          <c:h val="0.68594591794446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'A-47'!$A$9</c:f>
              <c:strCache>
                <c:ptCount val="1"/>
                <c:pt idx="0">
                  <c:v>Sugarcane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'A-47'!$C$9:$F$9</c:f>
              <c:numCache>
                <c:formatCode>0.00</c:formatCode>
                <c:ptCount val="4"/>
                <c:pt idx="0">
                  <c:v>23.96</c:v>
                </c:pt>
                <c:pt idx="1">
                  <c:v>35.56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3-4A6B-8297-3A7522B37B05}"/>
            </c:ext>
          </c:extLst>
        </c:ser>
        <c:ser>
          <c:idx val="1"/>
          <c:order val="1"/>
          <c:tx>
            <c:strRef>
              <c:f>'A-47'!$A$10</c:f>
              <c:strCache>
                <c:ptCount val="1"/>
                <c:pt idx="0">
                  <c:v>Corn</c:v>
                </c:pt>
              </c:strCache>
            </c:strRef>
          </c:tx>
          <c:spPr>
            <a:solidFill>
              <a:srgbClr val="FFE38B"/>
            </a:solidFill>
            <a:ln>
              <a:noFill/>
            </a:ln>
            <a:effectLst/>
          </c:spPr>
          <c:invertIfNegative val="0"/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'A-47'!$C$10:$F$10</c:f>
              <c:numCache>
                <c:formatCode>0.00</c:formatCode>
                <c:ptCount val="4"/>
                <c:pt idx="0">
                  <c:v>2.48</c:v>
                </c:pt>
                <c:pt idx="1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3-4A6B-8297-3A7522B37B05}"/>
            </c:ext>
          </c:extLst>
        </c:ser>
        <c:ser>
          <c:idx val="2"/>
          <c:order val="2"/>
          <c:tx>
            <c:strRef>
              <c:f>'A-47'!$A$11</c:f>
              <c:strCache>
                <c:ptCount val="1"/>
                <c:pt idx="0">
                  <c:v>Oilseeds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713-4A6B-8297-3A7522B37B0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13-4A6B-8297-3A7522B37B05}"/>
              </c:ext>
            </c:extLst>
          </c:dPt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'A-47'!$C$11:$F$11</c:f>
              <c:numCache>
                <c:formatCode>0.00</c:formatCode>
                <c:ptCount val="4"/>
                <c:pt idx="2">
                  <c:v>13.79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3-4A6B-8297-3A7522B37B05}"/>
            </c:ext>
          </c:extLst>
        </c:ser>
        <c:ser>
          <c:idx val="3"/>
          <c:order val="3"/>
          <c:tx>
            <c:strRef>
              <c:f>'A-47'!$A$12</c:f>
              <c:strCache>
                <c:ptCount val="1"/>
                <c:pt idx="0">
                  <c:v>Fatty feedstocks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'A-47'!$C$12:$F$12</c:f>
              <c:numCache>
                <c:formatCode>0.00</c:formatCode>
                <c:ptCount val="4"/>
                <c:pt idx="2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3-4A6B-8297-3A7522B37B05}"/>
            </c:ext>
          </c:extLst>
        </c:ser>
        <c:ser>
          <c:idx val="5"/>
          <c:order val="4"/>
          <c:tx>
            <c:strRef>
              <c:f>'A-47'!$A$13</c:f>
              <c:strCache>
                <c:ptCount val="1"/>
                <c:pt idx="0">
                  <c:v>Residues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/>
          </c:spPr>
          <c:invertIfNegative val="0"/>
          <c:cat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cat>
          <c:val>
            <c:numRef>
              <c:f>'A-47'!$C$13:$F$13</c:f>
              <c:numCache>
                <c:formatCode>0.00</c:formatCode>
                <c:ptCount val="4"/>
                <c:pt idx="3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85-4E54-9DF3-6784C7134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7113440"/>
        <c:axId val="1017107680"/>
      </c:barChart>
      <c:scatterChart>
        <c:scatterStyle val="lineMarker"/>
        <c:varyColors val="0"/>
        <c:ser>
          <c:idx val="4"/>
          <c:order val="5"/>
          <c:tx>
            <c:strRef>
              <c:f>'A-47'!$A$14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'A-47'!$C$7:$F$7</c:f>
              <c:strCache>
                <c:ptCount val="4"/>
                <c:pt idx="0">
                  <c:v>Hydrous ethanol</c:v>
                </c:pt>
                <c:pt idx="1">
                  <c:v>Anhydrous ethanol</c:v>
                </c:pt>
                <c:pt idx="2">
                  <c:v>Biodiesel</c:v>
                </c:pt>
                <c:pt idx="3">
                  <c:v>Bioelectricity</c:v>
                </c:pt>
              </c:strCache>
            </c:strRef>
          </c:xVal>
          <c:yVal>
            <c:numRef>
              <c:f>'A-47'!$C$14:$F$14</c:f>
              <c:numCache>
                <c:formatCode>0.00</c:formatCode>
                <c:ptCount val="4"/>
                <c:pt idx="0">
                  <c:v>26.44</c:v>
                </c:pt>
                <c:pt idx="1">
                  <c:v>36.68</c:v>
                </c:pt>
                <c:pt idx="2">
                  <c:v>21.09</c:v>
                </c:pt>
                <c:pt idx="3">
                  <c:v>1.41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13-4A6B-8297-3A7522B37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113440"/>
        <c:axId val="1017107680"/>
      </c:scatterChart>
      <c:catAx>
        <c:axId val="10171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017107680"/>
        <c:crosses val="autoZero"/>
        <c:auto val="1"/>
        <c:lblAlgn val="ctr"/>
        <c:lblOffset val="100"/>
        <c:noMultiLvlLbl val="0"/>
      </c:catAx>
      <c:valAx>
        <c:axId val="101710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MtCO</a:t>
                </a:r>
                <a:r>
                  <a:rPr lang="pt-BR" b="1" baseline="-25000"/>
                  <a:t>2</a:t>
                </a:r>
              </a:p>
            </c:rich>
          </c:tx>
          <c:layout>
            <c:manualLayout>
              <c:xMode val="edge"/>
              <c:yMode val="edge"/>
              <c:x val="1.821486049108207E-2"/>
              <c:y val="0.33941070209253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01711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751842854749546E-2"/>
          <c:y val="0.90019167012018231"/>
          <c:w val="0.89828000223376336"/>
          <c:h val="7.3492540406133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7722792447202"/>
          <c:y val="0.12113055181695828"/>
          <c:w val="0.83637271432547022"/>
          <c:h val="0.671939678468858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'A-48'!$C$7</c:f>
              <c:strCache>
                <c:ptCount val="1"/>
                <c:pt idx="0">
                  <c:v>Hydrous ethanol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'A-48'!$A$9:$A$13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'A-48'!$C$9:$C$13</c:f>
              <c:numCache>
                <c:formatCode>0.0</c:formatCode>
                <c:ptCount val="5"/>
                <c:pt idx="0">
                  <c:v>26.62</c:v>
                </c:pt>
                <c:pt idx="1">
                  <c:v>23.33</c:v>
                </c:pt>
                <c:pt idx="2">
                  <c:v>21.31</c:v>
                </c:pt>
                <c:pt idx="3">
                  <c:v>20.79</c:v>
                </c:pt>
                <c:pt idx="4">
                  <c:v>26.44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7-4E96-88B7-9A73CDB9F00E}"/>
            </c:ext>
          </c:extLst>
        </c:ser>
        <c:ser>
          <c:idx val="1"/>
          <c:order val="1"/>
          <c:tx>
            <c:strRef>
              <c:f>'A-48'!$D$7</c:f>
              <c:strCache>
                <c:ptCount val="1"/>
                <c:pt idx="0">
                  <c:v>Anhydrous ethanol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'A-48'!$A$9:$A$13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'A-48'!$D$9:$D$13</c:f>
              <c:numCache>
                <c:formatCode>0.0</c:formatCode>
                <c:ptCount val="5"/>
                <c:pt idx="0">
                  <c:v>27.25</c:v>
                </c:pt>
                <c:pt idx="1">
                  <c:v>25.11</c:v>
                </c:pt>
                <c:pt idx="2">
                  <c:v>28.74</c:v>
                </c:pt>
                <c:pt idx="3">
                  <c:v>32.020000000000003</c:v>
                </c:pt>
                <c:pt idx="4">
                  <c:v>36.68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7-4E96-88B7-9A73CDB9F00E}"/>
            </c:ext>
          </c:extLst>
        </c:ser>
        <c:ser>
          <c:idx val="2"/>
          <c:order val="2"/>
          <c:tx>
            <c:strRef>
              <c:f>'A-48'!$E$7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E5960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'A-48'!$A$9:$A$13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'A-48'!$E$9:$E$13</c:f>
              <c:numCache>
                <c:formatCode>0.0</c:formatCode>
                <c:ptCount val="5"/>
                <c:pt idx="0">
                  <c:v>16.899999999999999</c:v>
                </c:pt>
                <c:pt idx="1">
                  <c:v>18.079999999999998</c:v>
                </c:pt>
                <c:pt idx="2">
                  <c:v>18.93</c:v>
                </c:pt>
                <c:pt idx="3">
                  <c:v>18.29</c:v>
                </c:pt>
                <c:pt idx="4">
                  <c:v>21.09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27-4E96-88B7-9A73CDB9F00E}"/>
            </c:ext>
          </c:extLst>
        </c:ser>
        <c:ser>
          <c:idx val="3"/>
          <c:order val="3"/>
          <c:tx>
            <c:strRef>
              <c:f>'A-48'!$F$7</c:f>
              <c:strCache>
                <c:ptCount val="1"/>
                <c:pt idx="0">
                  <c:v>Bioelectricity</c:v>
                </c:pt>
              </c:strCache>
            </c:strRef>
          </c:tx>
          <c:spPr>
            <a:solidFill>
              <a:srgbClr val="65B737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solidFill>
                <a:srgbClr val="65B73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'A-48'!$A$9:$A$13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'A-48'!$F$9:$F$13</c:f>
              <c:numCache>
                <c:formatCode>0.0</c:formatCode>
                <c:ptCount val="5"/>
                <c:pt idx="0">
                  <c:v>2.75</c:v>
                </c:pt>
                <c:pt idx="1">
                  <c:v>2.38</c:v>
                </c:pt>
                <c:pt idx="2">
                  <c:v>4.3</c:v>
                </c:pt>
                <c:pt idx="3">
                  <c:v>1.37</c:v>
                </c:pt>
                <c:pt idx="4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27-4E96-88B7-9A73CDB9F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455168"/>
        <c:axId val="1694447968"/>
      </c:barChart>
      <c:catAx>
        <c:axId val="1694455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94447968"/>
        <c:crosses val="autoZero"/>
        <c:auto val="1"/>
        <c:lblAlgn val="ctr"/>
        <c:lblOffset val="100"/>
        <c:noMultiLvlLbl val="0"/>
      </c:catAx>
      <c:valAx>
        <c:axId val="169444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MtCO</a:t>
                </a:r>
                <a:r>
                  <a:rPr lang="pt-BR" b="1" baseline="-25000"/>
                  <a:t>2</a:t>
                </a:r>
              </a:p>
            </c:rich>
          </c:tx>
          <c:layout>
            <c:manualLayout>
              <c:xMode val="edge"/>
              <c:yMode val="edge"/>
              <c:x val="1.617001617001617E-2"/>
              <c:y val="0.36803587640374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944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3199233716476"/>
          <c:y val="0.1142002118548812"/>
          <c:w val="0.73072279693486586"/>
          <c:h val="0.779829904629334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'A-49'!$A$9</c:f>
              <c:strCache>
                <c:ptCount val="1"/>
                <c:pt idx="0">
                  <c:v>Requested in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'A-49'!$C$9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B-416E-8924-CD78075F59C4}"/>
            </c:ext>
          </c:extLst>
        </c:ser>
        <c:ser>
          <c:idx val="1"/>
          <c:order val="1"/>
          <c:tx>
            <c:strRef>
              <c:f>'A-49'!$A$10</c:f>
              <c:strCache>
                <c:ptCount val="1"/>
                <c:pt idx="0">
                  <c:v>Requested in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'A-49'!$C$10</c:f>
              <c:numCache>
                <c:formatCode>#,##0</c:formatCode>
                <c:ptCount val="1"/>
                <c:pt idx="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B-416E-8924-CD78075F59C4}"/>
            </c:ext>
          </c:extLst>
        </c:ser>
        <c:ser>
          <c:idx val="2"/>
          <c:order val="2"/>
          <c:tx>
            <c:strRef>
              <c:f>'A-49'!$A$11</c:f>
              <c:strCache>
                <c:ptCount val="1"/>
                <c:pt idx="0">
                  <c:v>Requested in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'A-49'!$C$11</c:f>
              <c:numCache>
                <c:formatCode>#,##0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B-416E-8924-CD78075F59C4}"/>
            </c:ext>
          </c:extLst>
        </c:ser>
        <c:ser>
          <c:idx val="3"/>
          <c:order val="3"/>
          <c:tx>
            <c:strRef>
              <c:f>'A-49'!$A$12</c:f>
              <c:strCache>
                <c:ptCount val="1"/>
                <c:pt idx="0">
                  <c:v>Requested in 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'A-49'!$C$12</c:f>
              <c:numCache>
                <c:formatCode>#,##0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B-416E-8924-CD78075F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7604927"/>
        <c:axId val="1657609727"/>
      </c:barChart>
      <c:lineChart>
        <c:grouping val="standard"/>
        <c:varyColors val="0"/>
        <c:ser>
          <c:idx val="4"/>
          <c:order val="4"/>
          <c:tx>
            <c:strRef>
              <c:f>'A-49'!$A$13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65000"/>
                </a:schemeClr>
              </a:solidFill>
              <a:ln w="2857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'A-49'!$C$7</c:f>
              <c:strCache>
                <c:ptCount val="1"/>
                <c:pt idx="0">
                  <c:v>Approved certificates - 2024</c:v>
                </c:pt>
              </c:strCache>
            </c:strRef>
          </c:cat>
          <c:val>
            <c:numRef>
              <c:f>'A-49'!$C$13</c:f>
              <c:numCache>
                <c:formatCode>General</c:formatCode>
                <c:ptCount val="1"/>
                <c:pt idx="0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AB-416E-8924-CD78075F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604927"/>
        <c:axId val="1657609727"/>
      </c:lineChart>
      <c:catAx>
        <c:axId val="165760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57609727"/>
        <c:crosses val="autoZero"/>
        <c:auto val="1"/>
        <c:lblAlgn val="ctr"/>
        <c:lblOffset val="100"/>
        <c:noMultiLvlLbl val="0"/>
      </c:catAx>
      <c:valAx>
        <c:axId val="16576097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No. of certificates</a:t>
                </a:r>
              </a:p>
            </c:rich>
          </c:tx>
          <c:layout>
            <c:manualLayout>
              <c:xMode val="edge"/>
              <c:yMode val="edge"/>
              <c:x val="2.1726245210727968E-2"/>
              <c:y val="0.30416174346855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65760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35940474815175"/>
          <c:y val="9.9024746906636665E-2"/>
          <c:w val="0.75604403196773817"/>
          <c:h val="0.700335172784842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'A-5'!$C$8</c:f>
              <c:strCache>
                <c:ptCount val="1"/>
                <c:pt idx="0">
                  <c:v>Processed sugarcane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'A-5'!$A$11:$A$20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'A-5'!$C$11:$C$20</c:f>
              <c:numCache>
                <c:formatCode>#,##0.0</c:formatCode>
                <c:ptCount val="10"/>
                <c:pt idx="0">
                  <c:v>633.39603799999998</c:v>
                </c:pt>
                <c:pt idx="1">
                  <c:v>661.31905800000004</c:v>
                </c:pt>
                <c:pt idx="2">
                  <c:v>671.46767299999999</c:v>
                </c:pt>
                <c:pt idx="3">
                  <c:v>635.71371599999998</c:v>
                </c:pt>
                <c:pt idx="4">
                  <c:v>608.52213300000005</c:v>
                </c:pt>
                <c:pt idx="5">
                  <c:v>654.08202000000006</c:v>
                </c:pt>
                <c:pt idx="6">
                  <c:v>662.68558499999995</c:v>
                </c:pt>
                <c:pt idx="7">
                  <c:v>581.44560000000001</c:v>
                </c:pt>
                <c:pt idx="8">
                  <c:v>595.30610200000001</c:v>
                </c:pt>
                <c:pt idx="9">
                  <c:v>712.5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3-4A95-9258-C6B51831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366536608"/>
        <c:axId val="-366533344"/>
      </c:barChart>
      <c:lineChart>
        <c:grouping val="standard"/>
        <c:varyColors val="0"/>
        <c:ser>
          <c:idx val="0"/>
          <c:order val="1"/>
          <c:tx>
            <c:strRef>
              <c:f>'A-5'!$D$8</c:f>
              <c:strCache>
                <c:ptCount val="1"/>
                <c:pt idx="0">
                  <c:v>TRS</c:v>
                </c:pt>
              </c:strCache>
            </c:strRef>
          </c:tx>
          <c:spPr>
            <a:ln w="28575" cap="rnd">
              <a:solidFill>
                <a:srgbClr val="7F94AB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6568636438288645E-2"/>
                  <c:y val="-2.770083102493075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14-4FB2-B863-65D0E8208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'A-5'!$D$11:$D$20</c:f>
              <c:numCache>
                <c:formatCode>#,##0.0</c:formatCode>
                <c:ptCount val="10"/>
                <c:pt idx="0">
                  <c:v>86.471303109963728</c:v>
                </c:pt>
                <c:pt idx="1">
                  <c:v>86.927078022931056</c:v>
                </c:pt>
                <c:pt idx="2">
                  <c:v>90.376874559715787</c:v>
                </c:pt>
                <c:pt idx="3">
                  <c:v>86.965636348800004</c:v>
                </c:pt>
                <c:pt idx="4">
                  <c:v>84.219463207199993</c:v>
                </c:pt>
                <c:pt idx="5">
                  <c:v>91.107042600825991</c:v>
                </c:pt>
                <c:pt idx="6">
                  <c:v>95.469708091749894</c:v>
                </c:pt>
                <c:pt idx="7">
                  <c:v>82.332696959999993</c:v>
                </c:pt>
                <c:pt idx="8">
                  <c:v>82.586815530459987</c:v>
                </c:pt>
                <c:pt idx="9">
                  <c:v>97.955334503599985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4-4FB2-B863-65D0E8208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515551"/>
        <c:axId val="1867510271"/>
      </c:lineChart>
      <c:catAx>
        <c:axId val="-3665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66533344"/>
        <c:crosses val="autoZero"/>
        <c:auto val="1"/>
        <c:lblAlgn val="ctr"/>
        <c:lblOffset val="100"/>
        <c:noMultiLvlLbl val="0"/>
      </c:catAx>
      <c:valAx>
        <c:axId val="-366533344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Million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66536608"/>
        <c:crosses val="autoZero"/>
        <c:crossBetween val="between"/>
      </c:valAx>
      <c:valAx>
        <c:axId val="1867510271"/>
        <c:scaling>
          <c:orientation val="minMax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Million tonnes (TRS)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67515551"/>
        <c:crosses val="max"/>
        <c:crossBetween val="between"/>
      </c:valAx>
      <c:catAx>
        <c:axId val="1867515551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510271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3376125786653882"/>
          <c:y val="0.91340582080979493"/>
          <c:w val="0.38639906330073021"/>
          <c:h val="7.736056884856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552752026686317"/>
          <c:y val="0.13332958380202475"/>
          <c:w val="0.74847697917070699"/>
          <c:h val="0.539561667694763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'A-50'!$C$7</c:f>
              <c:strCache>
                <c:ptCount val="1"/>
                <c:pt idx="0">
                  <c:v>Certificate</c:v>
                </c:pt>
              </c:strCache>
            </c:strRef>
          </c:tx>
          <c:spPr>
            <a:solidFill>
              <a:srgbClr val="4F81BD">
                <a:lumMod val="60000"/>
                <a:lumOff val="40000"/>
              </a:srgbClr>
            </a:solidFill>
            <a:ln w="15875">
              <a:solidFill>
                <a:srgbClr val="4F81BD">
                  <a:lumMod val="60000"/>
                  <a:lumOff val="40000"/>
                </a:srgbClr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1.3824884792626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33-4678-8030-981C1947B4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'A-50'!$A$9:$A$14</c:f>
              <c:strCache>
                <c:ptCount val="6"/>
                <c:pt idx="0">
                  <c:v>Sugarcane 1G ethanol</c:v>
                </c:pt>
                <c:pt idx="1">
                  <c:v>Corn 1G ethanol (full)</c:v>
                </c:pt>
                <c:pt idx="2">
                  <c:v>Sugarcane/corn 1G ethanol (flex)</c:v>
                </c:pt>
                <c:pt idx="3">
                  <c:v>1G2G ethanol (integrated plant)</c:v>
                </c:pt>
                <c:pt idx="4">
                  <c:v>Biodiesel</c:v>
                </c:pt>
                <c:pt idx="5">
                  <c:v>Biomethane</c:v>
                </c:pt>
              </c:strCache>
            </c:strRef>
          </c:cat>
          <c:val>
            <c:numRef>
              <c:f>'A-50'!$C$9:$C$14</c:f>
              <c:numCache>
                <c:formatCode>General</c:formatCode>
                <c:ptCount val="6"/>
                <c:pt idx="0">
                  <c:v>273</c:v>
                </c:pt>
                <c:pt idx="1">
                  <c:v>8</c:v>
                </c:pt>
                <c:pt idx="2">
                  <c:v>6</c:v>
                </c:pt>
                <c:pt idx="3">
                  <c:v>1</c:v>
                </c:pt>
                <c:pt idx="4">
                  <c:v>37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3-4678-8030-981C1947B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68915776"/>
        <c:axId val="-268909792"/>
      </c:barChart>
      <c:lineChart>
        <c:grouping val="stacked"/>
        <c:varyColors val="0"/>
        <c:ser>
          <c:idx val="0"/>
          <c:order val="0"/>
          <c:tx>
            <c:strRef>
              <c:f>'A-50'!$D$7</c:f>
              <c:strCache>
                <c:ptCount val="1"/>
                <c:pt idx="0">
                  <c:v>Eligible volume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9.1411127918775408E-4"/>
                  <c:y val="-1.99317827207082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33-4678-8030-981C1947B4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'A-50'!$A$9:$A$14</c:f>
              <c:strCache>
                <c:ptCount val="6"/>
                <c:pt idx="0">
                  <c:v>Sugarcane 1G ethanol</c:v>
                </c:pt>
                <c:pt idx="1">
                  <c:v>Corn 1G ethanol (full)</c:v>
                </c:pt>
                <c:pt idx="2">
                  <c:v>Sugarcane/corn 1G ethanol (flex)</c:v>
                </c:pt>
                <c:pt idx="3">
                  <c:v>1G2G ethanol (integrated plant)</c:v>
                </c:pt>
                <c:pt idx="4">
                  <c:v>Biodiesel</c:v>
                </c:pt>
                <c:pt idx="5">
                  <c:v>Biomethane</c:v>
                </c:pt>
              </c:strCache>
            </c:strRef>
          </c:cat>
          <c:val>
            <c:numRef>
              <c:f>'A-50'!$D$9:$D$14</c:f>
              <c:numCache>
                <c:formatCode>0.0%</c:formatCode>
                <c:ptCount val="6"/>
                <c:pt idx="0">
                  <c:v>0.88500000000000001</c:v>
                </c:pt>
                <c:pt idx="1">
                  <c:v>0.57999999999999996</c:v>
                </c:pt>
                <c:pt idx="2">
                  <c:v>0.59499999999999997</c:v>
                </c:pt>
                <c:pt idx="3">
                  <c:v>0.95599999999999996</c:v>
                </c:pt>
                <c:pt idx="4">
                  <c:v>0.39300000000000002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33-4678-8030-981C1947B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26656"/>
        <c:axId val="-268927744"/>
      </c:lineChart>
      <c:catAx>
        <c:axId val="-268915776"/>
        <c:scaling>
          <c:orientation val="minMax"/>
        </c:scaling>
        <c:delete val="0"/>
        <c:axPos val="b"/>
        <c:numFmt formatCode="[$-416]d\-mmm\-\y\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09792"/>
        <c:crosses val="autoZero"/>
        <c:auto val="1"/>
        <c:lblAlgn val="ctr"/>
        <c:lblOffset val="100"/>
        <c:noMultiLvlLbl val="0"/>
      </c:catAx>
      <c:valAx>
        <c:axId val="-26890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Certificates</a:t>
                </a:r>
              </a:p>
            </c:rich>
          </c:tx>
          <c:layout>
            <c:manualLayout>
              <c:xMode val="edge"/>
              <c:yMode val="edge"/>
              <c:x val="9.5289166440401842E-3"/>
              <c:y val="0.23315650059871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5776"/>
        <c:crosses val="autoZero"/>
        <c:crossBetween val="between"/>
      </c:valAx>
      <c:valAx>
        <c:axId val="-268927744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6656"/>
        <c:crosses val="max"/>
        <c:crossBetween val="between"/>
      </c:valAx>
      <c:catAx>
        <c:axId val="-26892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8927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144001396377177"/>
          <c:y val="0.8882198192967814"/>
          <c:w val="0.51859431364182929"/>
          <c:h val="9.270437969447367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77316628524882"/>
          <c:y val="9.8283319423781698E-2"/>
          <c:w val="0.7931034482758621"/>
          <c:h val="0.72811059907834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'A-51'!$C$13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'A-51'!$A$9:$A$12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'A-51'!$C$9:$C$12</c:f>
              <c:numCache>
                <c:formatCode>#,##0.0</c:formatCode>
                <c:ptCount val="4"/>
                <c:pt idx="0">
                  <c:v>39.04</c:v>
                </c:pt>
                <c:pt idx="1">
                  <c:v>75.66</c:v>
                </c:pt>
                <c:pt idx="2">
                  <c:v>40.43</c:v>
                </c:pt>
                <c:pt idx="3">
                  <c:v>28.74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2-4C1B-BBCB-52852555215E}"/>
            </c:ext>
          </c:extLst>
        </c:ser>
        <c:ser>
          <c:idx val="1"/>
          <c:order val="1"/>
          <c:tx>
            <c:strRef>
              <c:f>'A-51'!$F$13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rgbClr val="BCCAD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AA7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9B2-4C1B-BBCB-52852555215E}"/>
              </c:ext>
            </c:extLst>
          </c:dPt>
          <c:dPt>
            <c:idx val="1"/>
            <c:invertIfNegative val="0"/>
            <c:bubble3D val="0"/>
            <c:spPr>
              <a:solidFill>
                <a:srgbClr val="A794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9B2-4C1B-BBCB-52852555215E}"/>
              </c:ext>
            </c:extLst>
          </c:dPt>
          <c:dPt>
            <c:idx val="2"/>
            <c:invertIfNegative val="0"/>
            <c:bubble3D val="0"/>
            <c:spPr>
              <a:solidFill>
                <a:srgbClr val="EB57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9B2-4C1B-BBCB-52852555215E}"/>
              </c:ext>
            </c:extLst>
          </c:dPt>
          <c:dPt>
            <c:idx val="3"/>
            <c:invertIfNegative val="0"/>
            <c:bubble3D val="0"/>
            <c:spPr>
              <a:solidFill>
                <a:srgbClr val="BFC58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9B2-4C1B-BBCB-52852555215E}"/>
              </c:ext>
            </c:extLst>
          </c:dPt>
          <c:dPt>
            <c:idx val="4"/>
            <c:invertIfNegative val="0"/>
            <c:bubble3D val="0"/>
            <c:spPr>
              <a:solidFill>
                <a:srgbClr val="94949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9B2-4C1B-BBCB-52852555215E}"/>
              </c:ext>
            </c:extLst>
          </c:dPt>
          <c:cat>
            <c:strRef>
              <c:f>'A-51'!$A$9:$A$12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'A-51'!$F$9:$F$12</c:f>
              <c:numCache>
                <c:formatCode>0.0</c:formatCode>
                <c:ptCount val="4"/>
                <c:pt idx="0">
                  <c:v>42.089999999999996</c:v>
                </c:pt>
                <c:pt idx="1">
                  <c:v>5.1099999999999994</c:v>
                </c:pt>
                <c:pt idx="2">
                  <c:v>32.190000000000005</c:v>
                </c:pt>
                <c:pt idx="3">
                  <c:v>43.52000000000001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B2-4C1B-BBCB-528525552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268937536"/>
        <c:axId val="-268910336"/>
      </c:barChart>
      <c:lineChart>
        <c:grouping val="standard"/>
        <c:varyColors val="0"/>
        <c:ser>
          <c:idx val="2"/>
          <c:order val="2"/>
          <c:tx>
            <c:strRef>
              <c:f>'A-51'!$D$13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AA764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'A-51'!$A$9:$A$12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'A-51'!$D$9:$D$12</c:f>
              <c:numCache>
                <c:formatCode>#,##0.0</c:formatCode>
                <c:ptCount val="4"/>
                <c:pt idx="0">
                  <c:v>67.824324324324323</c:v>
                </c:pt>
                <c:pt idx="1">
                  <c:v>78.032499999999999</c:v>
                </c:pt>
                <c:pt idx="2">
                  <c:v>59.950452261306559</c:v>
                </c:pt>
                <c:pt idx="3">
                  <c:v>59.123380281690132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9B2-4C1B-BBCB-528525552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37536"/>
        <c:axId val="-268910336"/>
      </c:lineChart>
      <c:catAx>
        <c:axId val="-26893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0336"/>
        <c:crosses val="autoZero"/>
        <c:auto val="1"/>
        <c:lblAlgn val="ctr"/>
        <c:lblOffset val="100"/>
        <c:noMultiLvlLbl val="0"/>
      </c:catAx>
      <c:valAx>
        <c:axId val="-268910336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gCO</a:t>
                </a:r>
                <a:r>
                  <a:rPr lang="en-US" sz="1000" b="1" baseline="-25000">
                    <a:solidFill>
                      <a:srgbClr val="000000"/>
                    </a:solidFill>
                  </a:rPr>
                  <a:t>2eq</a:t>
                </a:r>
                <a:r>
                  <a:rPr lang="en-US" sz="1000" b="1">
                    <a:solidFill>
                      <a:srgbClr val="000000"/>
                    </a:solidFill>
                  </a:rPr>
                  <a:t>/MJ</a:t>
                </a:r>
              </a:p>
            </c:rich>
          </c:tx>
          <c:layout>
            <c:manualLayout>
              <c:xMode val="edge"/>
              <c:yMode val="edge"/>
              <c:x val="1.3633262239985778E-2"/>
              <c:y val="0.320453400305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3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2328092144495"/>
          <c:y val="0.13859814474924351"/>
          <c:w val="0.8461742459906475"/>
          <c:h val="0.633450770658380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'A-52'!$E$7</c:f>
              <c:strCache>
                <c:ptCount val="1"/>
                <c:pt idx="0">
                  <c:v>Biofuel CI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'A-52'!$A$9:$A$12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'A-52'!$E$9:$E$12</c:f>
              <c:numCache>
                <c:formatCode>#,##0.0</c:formatCode>
                <c:ptCount val="4"/>
                <c:pt idx="0">
                  <c:v>18.675675675675677</c:v>
                </c:pt>
                <c:pt idx="1">
                  <c:v>8.7674999999999983</c:v>
                </c:pt>
                <c:pt idx="2">
                  <c:v>27.449547738693447</c:v>
                </c:pt>
                <c:pt idx="3">
                  <c:v>28.276619718309874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DB-4E97-991C-4F2DE5C9A6C2}"/>
            </c:ext>
          </c:extLst>
        </c:ser>
        <c:ser>
          <c:idx val="1"/>
          <c:order val="2"/>
          <c:tx>
            <c:strRef>
              <c:f>'A-52'!$D$7</c:f>
              <c:strCache>
                <c:ptCount val="1"/>
                <c:pt idx="0">
                  <c:v>NEEA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'A-52'!$A$9:$A$12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'A-52'!$D$9:$D$12</c:f>
              <c:numCache>
                <c:formatCode>#,##0.0</c:formatCode>
                <c:ptCount val="4"/>
                <c:pt idx="0">
                  <c:v>67.824324324324323</c:v>
                </c:pt>
                <c:pt idx="1">
                  <c:v>78.032499999999999</c:v>
                </c:pt>
                <c:pt idx="2">
                  <c:v>59.950452261306559</c:v>
                </c:pt>
                <c:pt idx="3">
                  <c:v>59.123380281690132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B-4E97-991C-4F2DE5C9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1519856"/>
        <c:axId val="1551522256"/>
      </c:barChart>
      <c:lineChart>
        <c:grouping val="standard"/>
        <c:varyColors val="0"/>
        <c:ser>
          <c:idx val="0"/>
          <c:order val="0"/>
          <c:tx>
            <c:strRef>
              <c:f>'A-52'!$C$7</c:f>
              <c:strCache>
                <c:ptCount val="1"/>
                <c:pt idx="0">
                  <c:v>Fossil fuel substitute CI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'A-52'!$A$9:$A$12</c:f>
              <c:strCache>
                <c:ptCount val="4"/>
                <c:pt idx="0">
                  <c:v>Biodiesel</c:v>
                </c:pt>
                <c:pt idx="1">
                  <c:v>Biomethane</c:v>
                </c:pt>
                <c:pt idx="2">
                  <c:v>Anhydrous ethanol</c:v>
                </c:pt>
                <c:pt idx="3">
                  <c:v>Hydrous ethanol</c:v>
                </c:pt>
              </c:strCache>
            </c:strRef>
          </c:cat>
          <c:val>
            <c:numRef>
              <c:f>'A-52'!$C$9:$C$12</c:f>
              <c:numCache>
                <c:formatCode>General</c:formatCode>
                <c:ptCount val="4"/>
                <c:pt idx="0">
                  <c:v>86.5</c:v>
                </c:pt>
                <c:pt idx="1">
                  <c:v>86.8</c:v>
                </c:pt>
                <c:pt idx="2">
                  <c:v>87.4</c:v>
                </c:pt>
                <c:pt idx="3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B-4E97-991C-4F2DE5C9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519856"/>
        <c:axId val="1551522256"/>
      </c:lineChart>
      <c:catAx>
        <c:axId val="155151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551522256"/>
        <c:crosses val="autoZero"/>
        <c:auto val="1"/>
        <c:lblAlgn val="ctr"/>
        <c:lblOffset val="100"/>
        <c:noMultiLvlLbl val="0"/>
      </c:catAx>
      <c:valAx>
        <c:axId val="155152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b="1"/>
                  <a:t>gCO</a:t>
                </a:r>
                <a:r>
                  <a:rPr lang="pt-BR" b="1" baseline="-25000"/>
                  <a:t>2eq</a:t>
                </a:r>
                <a:r>
                  <a:rPr lang="pt-BR" b="1"/>
                  <a:t>/MJ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55151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23641441371553"/>
          <c:y val="0.11501439942760039"/>
          <c:w val="0.79017512897094755"/>
          <c:h val="0.64791306680976646"/>
        </c:manualLayout>
      </c:layout>
      <c:lineChart>
        <c:grouping val="standard"/>
        <c:varyColors val="0"/>
        <c:ser>
          <c:idx val="4"/>
          <c:order val="0"/>
          <c:tx>
            <c:strRef>
              <c:f>'A-53'!$F$7</c:f>
              <c:strCache>
                <c:ptCount val="1"/>
                <c:pt idx="0">
                  <c:v>Upper limit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'A-53'!$F$9:$F$19</c:f>
              <c:numCache>
                <c:formatCode>0.00</c:formatCode>
                <c:ptCount val="11"/>
                <c:pt idx="2">
                  <c:v>36.17</c:v>
                </c:pt>
                <c:pt idx="3">
                  <c:v>40.880000000000003</c:v>
                </c:pt>
                <c:pt idx="4">
                  <c:v>44.51</c:v>
                </c:pt>
                <c:pt idx="5">
                  <c:v>47.95</c:v>
                </c:pt>
                <c:pt idx="6">
                  <c:v>52.05</c:v>
                </c:pt>
                <c:pt idx="7">
                  <c:v>54.47</c:v>
                </c:pt>
                <c:pt idx="8">
                  <c:v>57.06</c:v>
                </c:pt>
                <c:pt idx="9">
                  <c:v>58.49</c:v>
                </c:pt>
                <c:pt idx="10">
                  <c:v>60.59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84-48D6-B3A7-FA2E71B7C93D}"/>
            </c:ext>
          </c:extLst>
        </c:ser>
        <c:ser>
          <c:idx val="3"/>
          <c:order val="1"/>
          <c:tx>
            <c:strRef>
              <c:f>'A-53'!$E$7</c:f>
              <c:strCache>
                <c:ptCount val="1"/>
                <c:pt idx="0">
                  <c:v>Actual target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12019733891465E-2"/>
                  <c:y val="4.5374159837734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84-48D6-B3A7-FA2E71B7C93D}"/>
                </c:ext>
              </c:extLst>
            </c:dLbl>
            <c:dLbl>
              <c:idx val="1"/>
              <c:layout>
                <c:manualLayout>
                  <c:x val="-2.9581260345532639E-2"/>
                  <c:y val="5.0513768235949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84-48D6-B3A7-FA2E71B7C93D}"/>
                </c:ext>
              </c:extLst>
            </c:dLbl>
            <c:dLbl>
              <c:idx val="10"/>
              <c:layout>
                <c:manualLayout>
                  <c:x val="-4.193582375478927E-2"/>
                  <c:y val="3.9241111111111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84-48D6-B3A7-FA2E71B7C93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'A-53'!$E$9:$E$19</c:f>
              <c:numCache>
                <c:formatCode>0.00</c:formatCode>
                <c:ptCount val="11"/>
                <c:pt idx="0">
                  <c:v>37.47</c:v>
                </c:pt>
                <c:pt idx="1">
                  <c:v>38.77993</c:v>
                </c:pt>
                <c:pt idx="2">
                  <c:v>42.56</c:v>
                </c:pt>
                <c:pt idx="3">
                  <c:v>48.09</c:v>
                </c:pt>
                <c:pt idx="4">
                  <c:v>52.37</c:v>
                </c:pt>
                <c:pt idx="5">
                  <c:v>56.41</c:v>
                </c:pt>
                <c:pt idx="6">
                  <c:v>61.24</c:v>
                </c:pt>
                <c:pt idx="7">
                  <c:v>64.08</c:v>
                </c:pt>
                <c:pt idx="8">
                  <c:v>67.13</c:v>
                </c:pt>
                <c:pt idx="9">
                  <c:v>68.81</c:v>
                </c:pt>
                <c:pt idx="10">
                  <c:v>71.290000000000006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84-48D6-B3A7-FA2E71B7C93D}"/>
            </c:ext>
          </c:extLst>
        </c:ser>
        <c:ser>
          <c:idx val="2"/>
          <c:order val="2"/>
          <c:tx>
            <c:strRef>
              <c:f>'A-53'!$D$7</c:f>
              <c:strCache>
                <c:ptCount val="1"/>
                <c:pt idx="0">
                  <c:v>Lower limit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'A-53'!$D$9:$D$19</c:f>
              <c:numCache>
                <c:formatCode>0.00</c:formatCode>
                <c:ptCount val="11"/>
                <c:pt idx="2">
                  <c:v>48.94</c:v>
                </c:pt>
                <c:pt idx="3">
                  <c:v>55.3</c:v>
                </c:pt>
                <c:pt idx="4">
                  <c:v>60.23</c:v>
                </c:pt>
                <c:pt idx="5">
                  <c:v>64.87</c:v>
                </c:pt>
                <c:pt idx="6">
                  <c:v>70.430000000000007</c:v>
                </c:pt>
                <c:pt idx="7">
                  <c:v>73.7</c:v>
                </c:pt>
                <c:pt idx="8">
                  <c:v>77.2</c:v>
                </c:pt>
                <c:pt idx="9">
                  <c:v>79.14</c:v>
                </c:pt>
                <c:pt idx="10">
                  <c:v>81.98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4-48D6-B3A7-FA2E71B7C93D}"/>
            </c:ext>
          </c:extLst>
        </c:ser>
        <c:ser>
          <c:idx val="1"/>
          <c:order val="3"/>
          <c:tx>
            <c:strRef>
              <c:f>'A-53'!$C$7</c:f>
              <c:strCache>
                <c:ptCount val="1"/>
                <c:pt idx="0">
                  <c:v>Anterior target</c:v>
                </c:pt>
              </c:strCache>
            </c:strRef>
          </c:tx>
          <c:spPr>
            <a:ln w="15875" cap="rnd">
              <a:solidFill>
                <a:srgbClr val="F79646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rgbClr val="F79646">
                    <a:lumMod val="40000"/>
                    <a:lumOff val="60000"/>
                  </a:srgbClr>
                </a:solidFill>
              </a:ln>
              <a:effectLst/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3F-443A-A58F-894E967590A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99-44B9-B88B-85539950195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'A-53'!$C$9:$C$19</c:f>
              <c:numCache>
                <c:formatCode>0.00</c:formatCode>
                <c:ptCount val="11"/>
                <c:pt idx="0">
                  <c:v>37.47</c:v>
                </c:pt>
                <c:pt idx="1">
                  <c:v>50.81</c:v>
                </c:pt>
                <c:pt idx="2">
                  <c:v>58.91</c:v>
                </c:pt>
                <c:pt idx="3">
                  <c:v>66.489999999999995</c:v>
                </c:pt>
                <c:pt idx="4">
                  <c:v>72.930000000000007</c:v>
                </c:pt>
                <c:pt idx="5">
                  <c:v>79.290000000000006</c:v>
                </c:pt>
                <c:pt idx="6">
                  <c:v>85.51</c:v>
                </c:pt>
                <c:pt idx="7">
                  <c:v>90.67</c:v>
                </c:pt>
                <c:pt idx="8">
                  <c:v>95.67</c:v>
                </c:pt>
                <c:pt idx="9">
                  <c:v>99.22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4-48D6-B3A7-FA2E71B7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21216"/>
        <c:axId val="-268933184"/>
      </c:lineChart>
      <c:lineChart>
        <c:grouping val="standard"/>
        <c:varyColors val="0"/>
        <c:ser>
          <c:idx val="0"/>
          <c:order val="4"/>
          <c:tx>
            <c:strRef>
              <c:f>'A-53'!$G$7</c:f>
              <c:strCache>
                <c:ptCount val="1"/>
                <c:pt idx="0">
                  <c:v>Projected IC</c:v>
                </c:pt>
              </c:strCache>
            </c:strRef>
          </c:tx>
          <c:spPr>
            <a:ln w="19050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x"/>
            <c:size val="4"/>
            <c:spPr>
              <a:noFill/>
              <a:ln w="19050">
                <a:solidFill>
                  <a:srgbClr val="9BBB59">
                    <a:lumMod val="50000"/>
                  </a:srgbClr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99-44B9-B88B-85539950195E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99-44B9-B88B-85539950195E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99-44B9-B88B-85539950195E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99-44B9-B88B-8553995019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'A-53'!$A$9:$A$19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'A-53'!$G$9:$G$19</c:f>
              <c:numCache>
                <c:formatCode>0.0</c:formatCode>
                <c:ptCount val="11"/>
                <c:pt idx="1">
                  <c:v>72.77</c:v>
                </c:pt>
                <c:pt idx="2">
                  <c:v>71.7</c:v>
                </c:pt>
                <c:pt idx="3">
                  <c:v>69.97</c:v>
                </c:pt>
                <c:pt idx="4">
                  <c:v>68.739999999999995</c:v>
                </c:pt>
                <c:pt idx="5">
                  <c:v>67.67</c:v>
                </c:pt>
                <c:pt idx="6">
                  <c:v>66.680000000000007</c:v>
                </c:pt>
                <c:pt idx="7">
                  <c:v>66.02</c:v>
                </c:pt>
                <c:pt idx="8">
                  <c:v>65.56</c:v>
                </c:pt>
                <c:pt idx="9">
                  <c:v>65.44</c:v>
                </c:pt>
                <c:pt idx="10">
                  <c:v>65.22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9-44B9-B88B-85539950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13600"/>
        <c:axId val="-268936992"/>
      </c:lineChart>
      <c:catAx>
        <c:axId val="-2689212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33184"/>
        <c:crosses val="autoZero"/>
        <c:auto val="1"/>
        <c:lblAlgn val="ctr"/>
        <c:lblOffset val="100"/>
        <c:noMultiLvlLbl val="0"/>
      </c:catAx>
      <c:valAx>
        <c:axId val="-2689331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of CBIOs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1216"/>
        <c:crosses val="autoZero"/>
        <c:crossBetween val="between"/>
      </c:valAx>
      <c:valAx>
        <c:axId val="-268936992"/>
        <c:scaling>
          <c:orientation val="minMax"/>
          <c:max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gCO</a:t>
                </a:r>
                <a:r>
                  <a:rPr lang="pt-BR" sz="1000" b="1" i="0" u="none" strike="noStrike" kern="1200" baseline="-2500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2</a:t>
                </a:r>
                <a:r>
                  <a: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/MJ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3600"/>
        <c:crosses val="max"/>
        <c:crossBetween val="between"/>
      </c:valAx>
      <c:catAx>
        <c:axId val="-26891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68936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683333333333342E-2"/>
          <c:y val="0.85882962962962961"/>
          <c:w val="0.94193199233716474"/>
          <c:h val="0.1129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12692967409948"/>
          <c:y val="9.8283319423781698E-2"/>
          <c:w val="0.80233878429624095"/>
          <c:h val="0.637973684210526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'A-54'!$F$7</c:f>
              <c:strCache>
                <c:ptCount val="1"/>
                <c:pt idx="0">
                  <c:v>Retirement</c:v>
                </c:pt>
              </c:strCache>
            </c:strRef>
          </c:tx>
          <c:spPr>
            <a:solidFill>
              <a:srgbClr val="E9D27F"/>
            </a:solidFill>
            <a:ln w="15875">
              <a:noFill/>
            </a:ln>
            <a:effectLst/>
          </c:spPr>
          <c:invertIfNegative val="0"/>
          <c:dLbls>
            <c:dLbl>
              <c:idx val="36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A9-42F1-BA17-09AEC70752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'A-54'!$F$9:$F$23</c:f>
              <c:numCache>
                <c:formatCode>#,##0</c:formatCode>
                <c:ptCount val="15"/>
                <c:pt idx="0">
                  <c:v>20707459</c:v>
                </c:pt>
                <c:pt idx="1">
                  <c:v>20860252</c:v>
                </c:pt>
                <c:pt idx="2">
                  <c:v>25411141</c:v>
                </c:pt>
                <c:pt idx="3">
                  <c:v>26092332</c:v>
                </c:pt>
                <c:pt idx="4">
                  <c:v>26599222</c:v>
                </c:pt>
                <c:pt idx="5">
                  <c:v>28683283</c:v>
                </c:pt>
                <c:pt idx="6">
                  <c:v>31039241</c:v>
                </c:pt>
                <c:pt idx="7">
                  <c:v>34173246</c:v>
                </c:pt>
                <c:pt idx="8">
                  <c:v>1688296</c:v>
                </c:pt>
                <c:pt idx="9">
                  <c:v>2823969</c:v>
                </c:pt>
                <c:pt idx="10">
                  <c:v>5146656</c:v>
                </c:pt>
                <c:pt idx="11">
                  <c:v>11097103</c:v>
                </c:pt>
                <c:pt idx="12">
                  <c:v>11855015</c:v>
                </c:pt>
                <c:pt idx="13">
                  <c:v>12993265</c:v>
                </c:pt>
                <c:pt idx="14">
                  <c:v>31853726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34-45BE-A24E-804556784817}"/>
            </c:ext>
          </c:extLst>
        </c:ser>
        <c:ser>
          <c:idx val="0"/>
          <c:order val="1"/>
          <c:tx>
            <c:strRef>
              <c:f>'A-54'!$C$7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rgbClr val="95BEDF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A9-42F1-BA17-09AEC7075216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6-46BB-98B0-66FF92A46380}"/>
                </c:ext>
              </c:extLst>
            </c:dLbl>
            <c:dLbl>
              <c:idx val="36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A9-42F1-BA17-09AEC70752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'A-54'!$C$9:$C$23</c:f>
              <c:numCache>
                <c:formatCode>#,##0</c:formatCode>
                <c:ptCount val="15"/>
                <c:pt idx="0">
                  <c:v>8440834</c:v>
                </c:pt>
                <c:pt idx="1">
                  <c:v>7979046</c:v>
                </c:pt>
                <c:pt idx="2">
                  <c:v>8150933</c:v>
                </c:pt>
                <c:pt idx="3">
                  <c:v>7951180</c:v>
                </c:pt>
                <c:pt idx="4">
                  <c:v>6763034</c:v>
                </c:pt>
                <c:pt idx="5">
                  <c:v>6394100</c:v>
                </c:pt>
                <c:pt idx="6">
                  <c:v>7017661</c:v>
                </c:pt>
                <c:pt idx="7">
                  <c:v>8163769</c:v>
                </c:pt>
                <c:pt idx="8">
                  <c:v>8907467</c:v>
                </c:pt>
                <c:pt idx="9">
                  <c:v>9262232</c:v>
                </c:pt>
                <c:pt idx="10">
                  <c:v>9723275</c:v>
                </c:pt>
                <c:pt idx="11">
                  <c:v>8946390</c:v>
                </c:pt>
                <c:pt idx="12">
                  <c:v>8977691</c:v>
                </c:pt>
                <c:pt idx="13">
                  <c:v>8761117</c:v>
                </c:pt>
                <c:pt idx="14">
                  <c:v>9498384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4-45BE-A24E-804556784817}"/>
            </c:ext>
          </c:extLst>
        </c:ser>
        <c:ser>
          <c:idx val="1"/>
          <c:order val="2"/>
          <c:tx>
            <c:strRef>
              <c:f>'A-54'!$D$7</c:f>
              <c:strCache>
                <c:ptCount val="1"/>
                <c:pt idx="0">
                  <c:v>Obligated party</c:v>
                </c:pt>
              </c:strCache>
            </c:strRef>
          </c:tx>
          <c:spPr>
            <a:solidFill>
              <a:srgbClr val="D79C6F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E0-49DF-804B-5D2065F579C4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F6-46BB-98B0-66FF92A4638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'A-54'!$D$9:$D$23</c:f>
              <c:numCache>
                <c:formatCode>#,##0</c:formatCode>
                <c:ptCount val="15"/>
                <c:pt idx="0">
                  <c:v>14843819</c:v>
                </c:pt>
                <c:pt idx="1">
                  <c:v>17533280</c:v>
                </c:pt>
                <c:pt idx="2">
                  <c:v>15884613</c:v>
                </c:pt>
                <c:pt idx="3">
                  <c:v>17346651</c:v>
                </c:pt>
                <c:pt idx="4">
                  <c:v>21088772</c:v>
                </c:pt>
                <c:pt idx="5">
                  <c:v>21989453</c:v>
                </c:pt>
                <c:pt idx="6">
                  <c:v>21838078</c:v>
                </c:pt>
                <c:pt idx="7">
                  <c:v>20414761</c:v>
                </c:pt>
                <c:pt idx="8">
                  <c:v>17833774</c:v>
                </c:pt>
                <c:pt idx="9">
                  <c:v>19372295</c:v>
                </c:pt>
                <c:pt idx="10">
                  <c:v>20882865</c:v>
                </c:pt>
                <c:pt idx="11">
                  <c:v>17935183</c:v>
                </c:pt>
                <c:pt idx="12">
                  <c:v>20605271</c:v>
                </c:pt>
                <c:pt idx="13">
                  <c:v>23686915</c:v>
                </c:pt>
                <c:pt idx="14">
                  <c:v>7778117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4-45BE-A24E-804556784817}"/>
            </c:ext>
          </c:extLst>
        </c:ser>
        <c:ser>
          <c:idx val="2"/>
          <c:order val="3"/>
          <c:tx>
            <c:strRef>
              <c:f>'A-54'!$E$7</c:f>
              <c:strCache>
                <c:ptCount val="1"/>
                <c:pt idx="0">
                  <c:v>Non-obligated party</c:v>
                </c:pt>
              </c:strCache>
            </c:strRef>
          </c:tx>
          <c:spPr>
            <a:solidFill>
              <a:srgbClr val="18A429"/>
            </a:solidFill>
            <a:ln w="19050">
              <a:noFill/>
            </a:ln>
            <a:effectLst/>
          </c:spPr>
          <c:invertIfNegative val="0"/>
          <c:dLbls>
            <c:dLbl>
              <c:idx val="1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F6-46BB-98B0-66FF92A46380}"/>
                </c:ext>
              </c:extLst>
            </c:dLbl>
            <c:dLbl>
              <c:idx val="36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A9-42F1-BA17-09AEC70752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'A-54'!$E$9:$E$23</c:f>
              <c:numCache>
                <c:formatCode>#,##0</c:formatCode>
                <c:ptCount val="15"/>
                <c:pt idx="0">
                  <c:v>672512</c:v>
                </c:pt>
                <c:pt idx="1">
                  <c:v>848695</c:v>
                </c:pt>
                <c:pt idx="2">
                  <c:v>775313</c:v>
                </c:pt>
                <c:pt idx="3">
                  <c:v>844667</c:v>
                </c:pt>
                <c:pt idx="4">
                  <c:v>1011424</c:v>
                </c:pt>
                <c:pt idx="5">
                  <c:v>1189524</c:v>
                </c:pt>
                <c:pt idx="6">
                  <c:v>1176369</c:v>
                </c:pt>
                <c:pt idx="7">
                  <c:v>1154300</c:v>
                </c:pt>
                <c:pt idx="8">
                  <c:v>1208244</c:v>
                </c:pt>
                <c:pt idx="9">
                  <c:v>1209019</c:v>
                </c:pt>
                <c:pt idx="10">
                  <c:v>1284291</c:v>
                </c:pt>
                <c:pt idx="11">
                  <c:v>1395342</c:v>
                </c:pt>
                <c:pt idx="12">
                  <c:v>1239248</c:v>
                </c:pt>
                <c:pt idx="13">
                  <c:v>518641</c:v>
                </c:pt>
                <c:pt idx="14">
                  <c:v>650596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34-45BE-A24E-80455678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68926112"/>
        <c:axId val="-268919584"/>
      </c:barChart>
      <c:lineChart>
        <c:grouping val="standard"/>
        <c:varyColors val="0"/>
        <c:ser>
          <c:idx val="4"/>
          <c:order val="4"/>
          <c:tx>
            <c:strRef>
              <c:f>'A-54'!$G$7</c:f>
              <c:strCache>
                <c:ptCount val="1"/>
                <c:pt idx="0">
                  <c:v>2023 targets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F6-46BB-98B0-66FF92A4638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'A-54'!$A$9:$A$23</c:f>
              <c:numCache>
                <c:formatCode>[$-409]mmm\-yy;@</c:formatCode>
                <c:ptCount val="1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</c:numCache>
            </c:numRef>
          </c:cat>
          <c:val>
            <c:numRef>
              <c:f>'A-54'!$G$9:$G$23</c:f>
              <c:numCache>
                <c:formatCode>#,##0</c:formatCode>
                <c:ptCount val="15"/>
                <c:pt idx="0">
                  <c:v>37468976</c:v>
                </c:pt>
                <c:pt idx="1">
                  <c:v>37468976</c:v>
                </c:pt>
                <c:pt idx="2">
                  <c:v>37468976</c:v>
                </c:pt>
                <c:pt idx="3">
                  <c:v>37468976</c:v>
                </c:pt>
                <c:pt idx="4">
                  <c:v>37468976</c:v>
                </c:pt>
                <c:pt idx="5">
                  <c:v>37468976</c:v>
                </c:pt>
                <c:pt idx="6">
                  <c:v>37468976</c:v>
                </c:pt>
                <c:pt idx="7">
                  <c:v>37468976</c:v>
                </c:pt>
                <c:pt idx="8">
                  <c:v>37468976</c:v>
                </c:pt>
                <c:pt idx="9">
                  <c:v>37468976</c:v>
                </c:pt>
                <c:pt idx="10">
                  <c:v>37468976</c:v>
                </c:pt>
                <c:pt idx="11">
                  <c:v>37468976</c:v>
                </c:pt>
                <c:pt idx="12">
                  <c:v>37468976</c:v>
                </c:pt>
                <c:pt idx="13">
                  <c:v>37468976</c:v>
                </c:pt>
                <c:pt idx="14">
                  <c:v>37468976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34-45BE-A24E-80455678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26112"/>
        <c:axId val="-268919584"/>
      </c:lineChart>
      <c:dateAx>
        <c:axId val="-26892611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9584"/>
        <c:crosses val="autoZero"/>
        <c:auto val="1"/>
        <c:lblOffset val="100"/>
        <c:baseTimeUnit val="months"/>
      </c:dateAx>
      <c:valAx>
        <c:axId val="-26891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of CBIO</a:t>
                </a:r>
              </a:p>
            </c:rich>
          </c:tx>
          <c:layout>
            <c:manualLayout>
              <c:xMode val="edge"/>
              <c:yMode val="edge"/>
              <c:x val="2.2831626052876183E-2"/>
              <c:y val="0.19372968307061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6112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937326765925875E-3"/>
          <c:y val="0.83370796783625734"/>
          <c:w val="0.96088576948707249"/>
          <c:h val="0.12121820175438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6142377041714"/>
          <c:y val="9.8283319423781698E-2"/>
          <c:w val="0.78028065028021876"/>
          <c:h val="0.62479153815450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'A-55'!$C$7</c:f>
              <c:strCache>
                <c:ptCount val="1"/>
                <c:pt idx="0">
                  <c:v>Trading volume</c:v>
                </c:pt>
              </c:strCache>
            </c:strRef>
          </c:tx>
          <c:spPr>
            <a:solidFill>
              <a:srgbClr val="FAA764"/>
            </a:solidFill>
            <a:ln w="15875">
              <a:noFill/>
            </a:ln>
            <a:effectLst/>
          </c:spPr>
          <c:invertIfNegative val="0"/>
          <c:cat>
            <c:numRef>
              <c:f>'A-55'!$A$9:$A$167</c:f>
              <c:numCache>
                <c:formatCode>[$-409]mmm\.\ d\,\ yy;@</c:formatCode>
                <c:ptCount val="15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</c:numCache>
            </c:numRef>
          </c:cat>
          <c:val>
            <c:numRef>
              <c:f>'A-55'!$C$9:$C$932</c:f>
              <c:numCache>
                <c:formatCode>#,##0</c:formatCode>
                <c:ptCount val="9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77990</c:v>
                </c:pt>
                <c:pt idx="5">
                  <c:v>65654</c:v>
                </c:pt>
                <c:pt idx="6">
                  <c:v>31619</c:v>
                </c:pt>
                <c:pt idx="7">
                  <c:v>0</c:v>
                </c:pt>
                <c:pt idx="8">
                  <c:v>0</c:v>
                </c:pt>
                <c:pt idx="9">
                  <c:v>30884</c:v>
                </c:pt>
                <c:pt idx="10">
                  <c:v>130245</c:v>
                </c:pt>
                <c:pt idx="11">
                  <c:v>53900</c:v>
                </c:pt>
                <c:pt idx="12">
                  <c:v>69156</c:v>
                </c:pt>
                <c:pt idx="13">
                  <c:v>69518</c:v>
                </c:pt>
                <c:pt idx="14">
                  <c:v>0</c:v>
                </c:pt>
                <c:pt idx="15">
                  <c:v>0</c:v>
                </c:pt>
                <c:pt idx="16">
                  <c:v>98084</c:v>
                </c:pt>
                <c:pt idx="17">
                  <c:v>77930</c:v>
                </c:pt>
                <c:pt idx="18">
                  <c:v>342109</c:v>
                </c:pt>
                <c:pt idx="19">
                  <c:v>410301</c:v>
                </c:pt>
                <c:pt idx="20">
                  <c:v>745036</c:v>
                </c:pt>
                <c:pt idx="21">
                  <c:v>0</c:v>
                </c:pt>
                <c:pt idx="22">
                  <c:v>0</c:v>
                </c:pt>
                <c:pt idx="23">
                  <c:v>299038</c:v>
                </c:pt>
                <c:pt idx="24">
                  <c:v>85969</c:v>
                </c:pt>
                <c:pt idx="25">
                  <c:v>227024</c:v>
                </c:pt>
                <c:pt idx="26">
                  <c:v>148302</c:v>
                </c:pt>
                <c:pt idx="27">
                  <c:v>579705</c:v>
                </c:pt>
                <c:pt idx="28">
                  <c:v>0</c:v>
                </c:pt>
                <c:pt idx="29">
                  <c:v>0</c:v>
                </c:pt>
                <c:pt idx="30">
                  <c:v>108606</c:v>
                </c:pt>
                <c:pt idx="31">
                  <c:v>144153</c:v>
                </c:pt>
                <c:pt idx="32">
                  <c:v>244409</c:v>
                </c:pt>
                <c:pt idx="33">
                  <c:v>424162</c:v>
                </c:pt>
                <c:pt idx="34">
                  <c:v>473481</c:v>
                </c:pt>
                <c:pt idx="35">
                  <c:v>0</c:v>
                </c:pt>
                <c:pt idx="36">
                  <c:v>0</c:v>
                </c:pt>
                <c:pt idx="37">
                  <c:v>331301</c:v>
                </c:pt>
                <c:pt idx="38">
                  <c:v>366776</c:v>
                </c:pt>
                <c:pt idx="39">
                  <c:v>73000</c:v>
                </c:pt>
                <c:pt idx="40">
                  <c:v>186184</c:v>
                </c:pt>
                <c:pt idx="41">
                  <c:v>433819</c:v>
                </c:pt>
                <c:pt idx="42">
                  <c:v>0</c:v>
                </c:pt>
                <c:pt idx="43">
                  <c:v>0</c:v>
                </c:pt>
                <c:pt idx="44">
                  <c:v>407870</c:v>
                </c:pt>
                <c:pt idx="45">
                  <c:v>204286</c:v>
                </c:pt>
                <c:pt idx="46">
                  <c:v>128888</c:v>
                </c:pt>
                <c:pt idx="47">
                  <c:v>153609</c:v>
                </c:pt>
                <c:pt idx="48">
                  <c:v>851565</c:v>
                </c:pt>
                <c:pt idx="49">
                  <c:v>0</c:v>
                </c:pt>
                <c:pt idx="50">
                  <c:v>0</c:v>
                </c:pt>
                <c:pt idx="51">
                  <c:v>104268</c:v>
                </c:pt>
                <c:pt idx="52">
                  <c:v>160040</c:v>
                </c:pt>
                <c:pt idx="53">
                  <c:v>121730</c:v>
                </c:pt>
                <c:pt idx="54">
                  <c:v>446196</c:v>
                </c:pt>
                <c:pt idx="55">
                  <c:v>659645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337551</c:v>
                </c:pt>
                <c:pt idx="61">
                  <c:v>183931</c:v>
                </c:pt>
                <c:pt idx="62">
                  <c:v>198573</c:v>
                </c:pt>
                <c:pt idx="63">
                  <c:v>0</c:v>
                </c:pt>
                <c:pt idx="64">
                  <c:v>0</c:v>
                </c:pt>
                <c:pt idx="65">
                  <c:v>181760</c:v>
                </c:pt>
                <c:pt idx="66">
                  <c:v>48869</c:v>
                </c:pt>
                <c:pt idx="67">
                  <c:v>143476</c:v>
                </c:pt>
                <c:pt idx="68">
                  <c:v>216128</c:v>
                </c:pt>
                <c:pt idx="69">
                  <c:v>116683</c:v>
                </c:pt>
                <c:pt idx="70">
                  <c:v>0</c:v>
                </c:pt>
                <c:pt idx="71">
                  <c:v>0</c:v>
                </c:pt>
                <c:pt idx="72">
                  <c:v>243903</c:v>
                </c:pt>
                <c:pt idx="73">
                  <c:v>325934</c:v>
                </c:pt>
                <c:pt idx="74">
                  <c:v>440829</c:v>
                </c:pt>
                <c:pt idx="75">
                  <c:v>276902</c:v>
                </c:pt>
                <c:pt idx="76">
                  <c:v>479106</c:v>
                </c:pt>
                <c:pt idx="77">
                  <c:v>0</c:v>
                </c:pt>
                <c:pt idx="78">
                  <c:v>0</c:v>
                </c:pt>
                <c:pt idx="79">
                  <c:v>445141</c:v>
                </c:pt>
                <c:pt idx="80">
                  <c:v>598556</c:v>
                </c:pt>
                <c:pt idx="81">
                  <c:v>89304</c:v>
                </c:pt>
                <c:pt idx="82">
                  <c:v>183472</c:v>
                </c:pt>
                <c:pt idx="83">
                  <c:v>198258</c:v>
                </c:pt>
                <c:pt idx="84">
                  <c:v>0</c:v>
                </c:pt>
                <c:pt idx="85">
                  <c:v>0</c:v>
                </c:pt>
                <c:pt idx="86">
                  <c:v>178268</c:v>
                </c:pt>
                <c:pt idx="87">
                  <c:v>191768</c:v>
                </c:pt>
                <c:pt idx="88">
                  <c:v>270014</c:v>
                </c:pt>
                <c:pt idx="89">
                  <c:v>560182</c:v>
                </c:pt>
                <c:pt idx="90">
                  <c:v>192594</c:v>
                </c:pt>
                <c:pt idx="91">
                  <c:v>0</c:v>
                </c:pt>
                <c:pt idx="92">
                  <c:v>0</c:v>
                </c:pt>
                <c:pt idx="93">
                  <c:v>28309</c:v>
                </c:pt>
                <c:pt idx="94">
                  <c:v>112653</c:v>
                </c:pt>
                <c:pt idx="95">
                  <c:v>86345</c:v>
                </c:pt>
                <c:pt idx="96">
                  <c:v>90202</c:v>
                </c:pt>
                <c:pt idx="97">
                  <c:v>1650478</c:v>
                </c:pt>
                <c:pt idx="98">
                  <c:v>0</c:v>
                </c:pt>
                <c:pt idx="99">
                  <c:v>0</c:v>
                </c:pt>
                <c:pt idx="100">
                  <c:v>1962</c:v>
                </c:pt>
                <c:pt idx="101">
                  <c:v>138536</c:v>
                </c:pt>
                <c:pt idx="102">
                  <c:v>228734</c:v>
                </c:pt>
                <c:pt idx="103">
                  <c:v>747184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78134</c:v>
                </c:pt>
                <c:pt idx="108">
                  <c:v>89550</c:v>
                </c:pt>
                <c:pt idx="109">
                  <c:v>250574</c:v>
                </c:pt>
                <c:pt idx="110">
                  <c:v>0</c:v>
                </c:pt>
                <c:pt idx="111">
                  <c:v>100733</c:v>
                </c:pt>
                <c:pt idx="112">
                  <c:v>0</c:v>
                </c:pt>
                <c:pt idx="113">
                  <c:v>0</c:v>
                </c:pt>
                <c:pt idx="114">
                  <c:v>53230</c:v>
                </c:pt>
                <c:pt idx="115">
                  <c:v>326032</c:v>
                </c:pt>
                <c:pt idx="116">
                  <c:v>197424</c:v>
                </c:pt>
                <c:pt idx="117">
                  <c:v>363707</c:v>
                </c:pt>
                <c:pt idx="118">
                  <c:v>170646</c:v>
                </c:pt>
                <c:pt idx="119">
                  <c:v>0</c:v>
                </c:pt>
                <c:pt idx="120">
                  <c:v>0</c:v>
                </c:pt>
                <c:pt idx="121">
                  <c:v>201834</c:v>
                </c:pt>
                <c:pt idx="122">
                  <c:v>825669</c:v>
                </c:pt>
                <c:pt idx="123">
                  <c:v>105935</c:v>
                </c:pt>
                <c:pt idx="124">
                  <c:v>311746</c:v>
                </c:pt>
                <c:pt idx="125">
                  <c:v>302547</c:v>
                </c:pt>
                <c:pt idx="126">
                  <c:v>0</c:v>
                </c:pt>
                <c:pt idx="127">
                  <c:v>0</c:v>
                </c:pt>
                <c:pt idx="128">
                  <c:v>144169</c:v>
                </c:pt>
                <c:pt idx="129">
                  <c:v>281344</c:v>
                </c:pt>
                <c:pt idx="130">
                  <c:v>312392</c:v>
                </c:pt>
                <c:pt idx="131">
                  <c:v>124717</c:v>
                </c:pt>
                <c:pt idx="132">
                  <c:v>97156</c:v>
                </c:pt>
                <c:pt idx="133">
                  <c:v>0</c:v>
                </c:pt>
                <c:pt idx="134">
                  <c:v>0</c:v>
                </c:pt>
                <c:pt idx="135">
                  <c:v>163279</c:v>
                </c:pt>
                <c:pt idx="136">
                  <c:v>475692</c:v>
                </c:pt>
                <c:pt idx="137">
                  <c:v>445521</c:v>
                </c:pt>
                <c:pt idx="138">
                  <c:v>148350</c:v>
                </c:pt>
                <c:pt idx="139">
                  <c:v>104677</c:v>
                </c:pt>
                <c:pt idx="140">
                  <c:v>0</c:v>
                </c:pt>
                <c:pt idx="141">
                  <c:v>0</c:v>
                </c:pt>
                <c:pt idx="142">
                  <c:v>456210</c:v>
                </c:pt>
                <c:pt idx="143">
                  <c:v>1052955</c:v>
                </c:pt>
                <c:pt idx="144">
                  <c:v>820602</c:v>
                </c:pt>
                <c:pt idx="145">
                  <c:v>449257</c:v>
                </c:pt>
                <c:pt idx="146">
                  <c:v>334531</c:v>
                </c:pt>
                <c:pt idx="147">
                  <c:v>0</c:v>
                </c:pt>
                <c:pt idx="148">
                  <c:v>0</c:v>
                </c:pt>
                <c:pt idx="149">
                  <c:v>55002</c:v>
                </c:pt>
                <c:pt idx="150">
                  <c:v>349685</c:v>
                </c:pt>
                <c:pt idx="151">
                  <c:v>254772</c:v>
                </c:pt>
                <c:pt idx="152">
                  <c:v>121963</c:v>
                </c:pt>
                <c:pt idx="153">
                  <c:v>185480</c:v>
                </c:pt>
                <c:pt idx="154">
                  <c:v>0</c:v>
                </c:pt>
                <c:pt idx="155">
                  <c:v>0</c:v>
                </c:pt>
                <c:pt idx="156">
                  <c:v>93624</c:v>
                </c:pt>
                <c:pt idx="157">
                  <c:v>272268</c:v>
                </c:pt>
                <c:pt idx="158">
                  <c:v>407288</c:v>
                </c:pt>
                <c:pt idx="159" formatCode="General">
                  <c:v>1167732</c:v>
                </c:pt>
                <c:pt idx="160" formatCode="General">
                  <c:v>146889</c:v>
                </c:pt>
                <c:pt idx="161" formatCode="General">
                  <c:v>0</c:v>
                </c:pt>
                <c:pt idx="162" formatCode="General">
                  <c:v>0</c:v>
                </c:pt>
                <c:pt idx="163" formatCode="General">
                  <c:v>395420</c:v>
                </c:pt>
                <c:pt idx="164" formatCode="General">
                  <c:v>155027</c:v>
                </c:pt>
                <c:pt idx="165" formatCode="General">
                  <c:v>637680</c:v>
                </c:pt>
                <c:pt idx="166" formatCode="General">
                  <c:v>0</c:v>
                </c:pt>
                <c:pt idx="167" formatCode="General">
                  <c:v>1176876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 formatCode="General">
                  <c:v>489399</c:v>
                </c:pt>
                <c:pt idx="171" formatCode="General">
                  <c:v>341392</c:v>
                </c:pt>
                <c:pt idx="172" formatCode="General">
                  <c:v>373027</c:v>
                </c:pt>
                <c:pt idx="173" formatCode="General">
                  <c:v>1353468</c:v>
                </c:pt>
                <c:pt idx="174" formatCode="General">
                  <c:v>1009236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1049888</c:v>
                </c:pt>
                <c:pt idx="178" formatCode="General">
                  <c:v>1037622</c:v>
                </c:pt>
                <c:pt idx="179" formatCode="General">
                  <c:v>931265</c:v>
                </c:pt>
                <c:pt idx="180" formatCode="General">
                  <c:v>369484</c:v>
                </c:pt>
                <c:pt idx="181" formatCode="General">
                  <c:v>434677</c:v>
                </c:pt>
                <c:pt idx="182" formatCode="General">
                  <c:v>0</c:v>
                </c:pt>
                <c:pt idx="183" formatCode="General">
                  <c:v>0</c:v>
                </c:pt>
                <c:pt idx="184" formatCode="General">
                  <c:v>90062</c:v>
                </c:pt>
                <c:pt idx="185" formatCode="General">
                  <c:v>388988</c:v>
                </c:pt>
                <c:pt idx="186" formatCode="General">
                  <c:v>423412</c:v>
                </c:pt>
                <c:pt idx="187" formatCode="General">
                  <c:v>179794</c:v>
                </c:pt>
                <c:pt idx="188" formatCode="General">
                  <c:v>708667</c:v>
                </c:pt>
                <c:pt idx="189" formatCode="General">
                  <c:v>0</c:v>
                </c:pt>
                <c:pt idx="190" formatCode="General">
                  <c:v>0</c:v>
                </c:pt>
                <c:pt idx="191" formatCode="General">
                  <c:v>260807</c:v>
                </c:pt>
                <c:pt idx="192" formatCode="General">
                  <c:v>196611</c:v>
                </c:pt>
                <c:pt idx="193" formatCode="General">
                  <c:v>198534</c:v>
                </c:pt>
                <c:pt idx="194" formatCode="General">
                  <c:v>121185</c:v>
                </c:pt>
                <c:pt idx="195" formatCode="General">
                  <c:v>165324</c:v>
                </c:pt>
                <c:pt idx="196" formatCode="General">
                  <c:v>0</c:v>
                </c:pt>
                <c:pt idx="197" formatCode="General">
                  <c:v>0</c:v>
                </c:pt>
                <c:pt idx="198" formatCode="General">
                  <c:v>22052</c:v>
                </c:pt>
                <c:pt idx="199" formatCode="General">
                  <c:v>155817</c:v>
                </c:pt>
                <c:pt idx="200" formatCode="General">
                  <c:v>216801</c:v>
                </c:pt>
                <c:pt idx="201" formatCode="General">
                  <c:v>254483</c:v>
                </c:pt>
                <c:pt idx="202" formatCode="General">
                  <c:v>161891</c:v>
                </c:pt>
                <c:pt idx="203" formatCode="General">
                  <c:v>0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 formatCode="General">
                  <c:v>187630</c:v>
                </c:pt>
                <c:pt idx="207" formatCode="General">
                  <c:v>132811</c:v>
                </c:pt>
                <c:pt idx="208" formatCode="General">
                  <c:v>24112</c:v>
                </c:pt>
                <c:pt idx="209" formatCode="General">
                  <c:v>60796</c:v>
                </c:pt>
                <c:pt idx="210" formatCode="General">
                  <c:v>0</c:v>
                </c:pt>
                <c:pt idx="211" formatCode="General">
                  <c:v>0</c:v>
                </c:pt>
                <c:pt idx="212" formatCode="General">
                  <c:v>63314</c:v>
                </c:pt>
                <c:pt idx="213" formatCode="General">
                  <c:v>80597</c:v>
                </c:pt>
                <c:pt idx="214" formatCode="General">
                  <c:v>73790</c:v>
                </c:pt>
                <c:pt idx="215" formatCode="General">
                  <c:v>154202</c:v>
                </c:pt>
                <c:pt idx="216" formatCode="General">
                  <c:v>39812</c:v>
                </c:pt>
                <c:pt idx="217" formatCode="General">
                  <c:v>0</c:v>
                </c:pt>
                <c:pt idx="218" formatCode="General">
                  <c:v>0</c:v>
                </c:pt>
                <c:pt idx="219" formatCode="General">
                  <c:v>151740</c:v>
                </c:pt>
                <c:pt idx="220" formatCode="General">
                  <c:v>153837</c:v>
                </c:pt>
                <c:pt idx="221" formatCode="General">
                  <c:v>84151</c:v>
                </c:pt>
                <c:pt idx="222" formatCode="General">
                  <c:v>120466</c:v>
                </c:pt>
                <c:pt idx="223" formatCode="General">
                  <c:v>89660</c:v>
                </c:pt>
                <c:pt idx="224" formatCode="General">
                  <c:v>0</c:v>
                </c:pt>
                <c:pt idx="225" formatCode="General">
                  <c:v>0</c:v>
                </c:pt>
                <c:pt idx="226" formatCode="General">
                  <c:v>35231</c:v>
                </c:pt>
                <c:pt idx="227" formatCode="General">
                  <c:v>57474</c:v>
                </c:pt>
                <c:pt idx="228" formatCode="General">
                  <c:v>140850</c:v>
                </c:pt>
                <c:pt idx="229" formatCode="General">
                  <c:v>64365</c:v>
                </c:pt>
                <c:pt idx="230" formatCode="General">
                  <c:v>51134</c:v>
                </c:pt>
                <c:pt idx="231" formatCode="General">
                  <c:v>0</c:v>
                </c:pt>
                <c:pt idx="232" formatCode="General">
                  <c:v>0</c:v>
                </c:pt>
                <c:pt idx="233" formatCode="General">
                  <c:v>102819</c:v>
                </c:pt>
                <c:pt idx="234" formatCode="General">
                  <c:v>86832</c:v>
                </c:pt>
                <c:pt idx="235" formatCode="General">
                  <c:v>117809</c:v>
                </c:pt>
                <c:pt idx="236" formatCode="General">
                  <c:v>91507</c:v>
                </c:pt>
                <c:pt idx="237" formatCode="General">
                  <c:v>138647</c:v>
                </c:pt>
                <c:pt idx="238" formatCode="General">
                  <c:v>0</c:v>
                </c:pt>
                <c:pt idx="239" formatCode="General">
                  <c:v>0</c:v>
                </c:pt>
                <c:pt idx="240" formatCode="General">
                  <c:v>112962</c:v>
                </c:pt>
                <c:pt idx="241" formatCode="General">
                  <c:v>90550</c:v>
                </c:pt>
                <c:pt idx="242" formatCode="General">
                  <c:v>140665</c:v>
                </c:pt>
                <c:pt idx="243" formatCode="General">
                  <c:v>41608</c:v>
                </c:pt>
                <c:pt idx="244" formatCode="General">
                  <c:v>53184</c:v>
                </c:pt>
                <c:pt idx="245" formatCode="General">
                  <c:v>0</c:v>
                </c:pt>
                <c:pt idx="246" formatCode="General">
                  <c:v>0</c:v>
                </c:pt>
                <c:pt idx="247" formatCode="General">
                  <c:v>83343</c:v>
                </c:pt>
                <c:pt idx="248" formatCode="General">
                  <c:v>184542</c:v>
                </c:pt>
                <c:pt idx="249" formatCode="General">
                  <c:v>0</c:v>
                </c:pt>
                <c:pt idx="250" formatCode="General">
                  <c:v>75825</c:v>
                </c:pt>
                <c:pt idx="251" formatCode="General">
                  <c:v>158145</c:v>
                </c:pt>
                <c:pt idx="252" formatCode="General">
                  <c:v>0</c:v>
                </c:pt>
                <c:pt idx="253" formatCode="General">
                  <c:v>0</c:v>
                </c:pt>
                <c:pt idx="254" formatCode="General">
                  <c:v>70798</c:v>
                </c:pt>
                <c:pt idx="255" formatCode="General">
                  <c:v>151027</c:v>
                </c:pt>
                <c:pt idx="256" formatCode="General">
                  <c:v>78037</c:v>
                </c:pt>
                <c:pt idx="257" formatCode="General">
                  <c:v>106528</c:v>
                </c:pt>
                <c:pt idx="258" formatCode="General">
                  <c:v>296877</c:v>
                </c:pt>
                <c:pt idx="259" formatCode="General">
                  <c:v>0</c:v>
                </c:pt>
                <c:pt idx="260" formatCode="General">
                  <c:v>0</c:v>
                </c:pt>
                <c:pt idx="261" formatCode="General">
                  <c:v>124252</c:v>
                </c:pt>
                <c:pt idx="262" formatCode="General">
                  <c:v>373794</c:v>
                </c:pt>
                <c:pt idx="263" formatCode="General">
                  <c:v>146548</c:v>
                </c:pt>
                <c:pt idx="264" formatCode="General">
                  <c:v>128164</c:v>
                </c:pt>
                <c:pt idx="265" formatCode="General">
                  <c:v>104654</c:v>
                </c:pt>
                <c:pt idx="266" formatCode="General">
                  <c:v>0</c:v>
                </c:pt>
                <c:pt idx="267" formatCode="General">
                  <c:v>0</c:v>
                </c:pt>
                <c:pt idx="268" formatCode="General">
                  <c:v>153569</c:v>
                </c:pt>
                <c:pt idx="269" formatCode="General">
                  <c:v>197650</c:v>
                </c:pt>
                <c:pt idx="270" formatCode="General">
                  <c:v>154223</c:v>
                </c:pt>
                <c:pt idx="271" formatCode="General">
                  <c:v>219358</c:v>
                </c:pt>
                <c:pt idx="272" formatCode="General">
                  <c:v>180893</c:v>
                </c:pt>
                <c:pt idx="273" formatCode="General">
                  <c:v>0</c:v>
                </c:pt>
                <c:pt idx="274" formatCode="General">
                  <c:v>0</c:v>
                </c:pt>
                <c:pt idx="275" formatCode="General">
                  <c:v>61530</c:v>
                </c:pt>
                <c:pt idx="276" formatCode="General">
                  <c:v>151032</c:v>
                </c:pt>
                <c:pt idx="277" formatCode="General">
                  <c:v>279749</c:v>
                </c:pt>
                <c:pt idx="278" formatCode="General">
                  <c:v>125886</c:v>
                </c:pt>
                <c:pt idx="279" formatCode="General">
                  <c:v>248610</c:v>
                </c:pt>
                <c:pt idx="280" formatCode="General">
                  <c:v>0</c:v>
                </c:pt>
                <c:pt idx="281" formatCode="General">
                  <c:v>0</c:v>
                </c:pt>
                <c:pt idx="282" formatCode="General">
                  <c:v>152883</c:v>
                </c:pt>
                <c:pt idx="283" formatCode="General">
                  <c:v>110863</c:v>
                </c:pt>
                <c:pt idx="284" formatCode="General">
                  <c:v>0</c:v>
                </c:pt>
                <c:pt idx="285" formatCode="General">
                  <c:v>226693</c:v>
                </c:pt>
                <c:pt idx="286" formatCode="General">
                  <c:v>165946</c:v>
                </c:pt>
                <c:pt idx="287" formatCode="General">
                  <c:v>0</c:v>
                </c:pt>
                <c:pt idx="288" formatCode="General">
                  <c:v>0</c:v>
                </c:pt>
                <c:pt idx="289" formatCode="General">
                  <c:v>115662</c:v>
                </c:pt>
                <c:pt idx="290" formatCode="General">
                  <c:v>128335</c:v>
                </c:pt>
                <c:pt idx="291" formatCode="General">
                  <c:v>351729</c:v>
                </c:pt>
                <c:pt idx="292" formatCode="General">
                  <c:v>137986</c:v>
                </c:pt>
                <c:pt idx="293" formatCode="General">
                  <c:v>101906</c:v>
                </c:pt>
                <c:pt idx="294" formatCode="General">
                  <c:v>0</c:v>
                </c:pt>
                <c:pt idx="295" formatCode="General">
                  <c:v>0</c:v>
                </c:pt>
                <c:pt idx="296" formatCode="General">
                  <c:v>344536</c:v>
                </c:pt>
                <c:pt idx="297" formatCode="General">
                  <c:v>662397</c:v>
                </c:pt>
                <c:pt idx="298" formatCode="General">
                  <c:v>401318</c:v>
                </c:pt>
                <c:pt idx="299" formatCode="General">
                  <c:v>339759</c:v>
                </c:pt>
                <c:pt idx="300" formatCode="General">
                  <c:v>767967</c:v>
                </c:pt>
                <c:pt idx="301" formatCode="General">
                  <c:v>0</c:v>
                </c:pt>
                <c:pt idx="302" formatCode="General">
                  <c:v>0</c:v>
                </c:pt>
                <c:pt idx="303" formatCode="General">
                  <c:v>595957</c:v>
                </c:pt>
                <c:pt idx="304" formatCode="General">
                  <c:v>789211</c:v>
                </c:pt>
                <c:pt idx="305" formatCode="General">
                  <c:v>0</c:v>
                </c:pt>
                <c:pt idx="306" formatCode="General">
                  <c:v>134762</c:v>
                </c:pt>
                <c:pt idx="307" formatCode="General">
                  <c:v>380721</c:v>
                </c:pt>
                <c:pt idx="308" formatCode="General">
                  <c:v>0</c:v>
                </c:pt>
                <c:pt idx="309" formatCode="General">
                  <c:v>0</c:v>
                </c:pt>
                <c:pt idx="310" formatCode="General">
                  <c:v>99560</c:v>
                </c:pt>
                <c:pt idx="311" formatCode="General">
                  <c:v>164108</c:v>
                </c:pt>
                <c:pt idx="312" formatCode="General">
                  <c:v>363291</c:v>
                </c:pt>
                <c:pt idx="313" formatCode="General">
                  <c:v>221150</c:v>
                </c:pt>
                <c:pt idx="314" formatCode="General">
                  <c:v>139258</c:v>
                </c:pt>
                <c:pt idx="315" formatCode="General">
                  <c:v>0</c:v>
                </c:pt>
                <c:pt idx="316" formatCode="General">
                  <c:v>0</c:v>
                </c:pt>
                <c:pt idx="317" formatCode="General">
                  <c:v>116962</c:v>
                </c:pt>
                <c:pt idx="318" formatCode="General">
                  <c:v>0</c:v>
                </c:pt>
                <c:pt idx="319" formatCode="General">
                  <c:v>20607</c:v>
                </c:pt>
                <c:pt idx="320" formatCode="General">
                  <c:v>204971</c:v>
                </c:pt>
                <c:pt idx="321" formatCode="General">
                  <c:v>261397</c:v>
                </c:pt>
                <c:pt idx="322" formatCode="General">
                  <c:v>0</c:v>
                </c:pt>
                <c:pt idx="323" formatCode="General">
                  <c:v>0</c:v>
                </c:pt>
                <c:pt idx="324" formatCode="General">
                  <c:v>97514</c:v>
                </c:pt>
                <c:pt idx="325" formatCode="General">
                  <c:v>215808</c:v>
                </c:pt>
                <c:pt idx="326" formatCode="General">
                  <c:v>159567</c:v>
                </c:pt>
                <c:pt idx="327" formatCode="General">
                  <c:v>195915</c:v>
                </c:pt>
                <c:pt idx="328" formatCode="General">
                  <c:v>70781</c:v>
                </c:pt>
                <c:pt idx="329" formatCode="General">
                  <c:v>0</c:v>
                </c:pt>
                <c:pt idx="330" formatCode="General">
                  <c:v>0</c:v>
                </c:pt>
                <c:pt idx="331" formatCode="General">
                  <c:v>88613</c:v>
                </c:pt>
                <c:pt idx="332" formatCode="General">
                  <c:v>141464</c:v>
                </c:pt>
                <c:pt idx="333" formatCode="General">
                  <c:v>127848</c:v>
                </c:pt>
                <c:pt idx="334" formatCode="General">
                  <c:v>127606</c:v>
                </c:pt>
                <c:pt idx="335" formatCode="General">
                  <c:v>113978</c:v>
                </c:pt>
                <c:pt idx="336" formatCode="General">
                  <c:v>0</c:v>
                </c:pt>
                <c:pt idx="337" formatCode="General">
                  <c:v>0</c:v>
                </c:pt>
                <c:pt idx="338" formatCode="General">
                  <c:v>55348</c:v>
                </c:pt>
                <c:pt idx="339" formatCode="General">
                  <c:v>264446</c:v>
                </c:pt>
                <c:pt idx="340" formatCode="General">
                  <c:v>197150</c:v>
                </c:pt>
                <c:pt idx="341" formatCode="General">
                  <c:v>180579</c:v>
                </c:pt>
                <c:pt idx="342" formatCode="General">
                  <c:v>249641</c:v>
                </c:pt>
                <c:pt idx="343" formatCode="General">
                  <c:v>0</c:v>
                </c:pt>
                <c:pt idx="344" formatCode="General">
                  <c:v>0</c:v>
                </c:pt>
                <c:pt idx="345" formatCode="General">
                  <c:v>72320</c:v>
                </c:pt>
                <c:pt idx="346" formatCode="General">
                  <c:v>145337</c:v>
                </c:pt>
                <c:pt idx="347" formatCode="General">
                  <c:v>150007</c:v>
                </c:pt>
                <c:pt idx="348" formatCode="General">
                  <c:v>100201</c:v>
                </c:pt>
                <c:pt idx="349" formatCode="General">
                  <c:v>207798</c:v>
                </c:pt>
                <c:pt idx="350" formatCode="General">
                  <c:v>0</c:v>
                </c:pt>
                <c:pt idx="351" formatCode="General">
                  <c:v>0</c:v>
                </c:pt>
                <c:pt idx="352" formatCode="General">
                  <c:v>100784</c:v>
                </c:pt>
                <c:pt idx="353" formatCode="General">
                  <c:v>252791</c:v>
                </c:pt>
                <c:pt idx="354" formatCode="General">
                  <c:v>170669</c:v>
                </c:pt>
                <c:pt idx="355" formatCode="General">
                  <c:v>124072</c:v>
                </c:pt>
                <c:pt idx="356" formatCode="General">
                  <c:v>91579</c:v>
                </c:pt>
                <c:pt idx="357" formatCode="General">
                  <c:v>0</c:v>
                </c:pt>
                <c:pt idx="358" formatCode="General">
                  <c:v>0</c:v>
                </c:pt>
                <c:pt idx="359" formatCode="General">
                  <c:v>29444</c:v>
                </c:pt>
                <c:pt idx="360" formatCode="General">
                  <c:v>89991</c:v>
                </c:pt>
                <c:pt idx="361" formatCode="General">
                  <c:v>110833</c:v>
                </c:pt>
                <c:pt idx="362" formatCode="General">
                  <c:v>347311</c:v>
                </c:pt>
                <c:pt idx="363" formatCode="General">
                  <c:v>15996</c:v>
                </c:pt>
                <c:pt idx="364" formatCode="General">
                  <c:v>0</c:v>
                </c:pt>
                <c:pt idx="365" formatCode="General">
                  <c:v>0</c:v>
                </c:pt>
                <c:pt idx="366" formatCode="General">
                  <c:v>0</c:v>
                </c:pt>
                <c:pt idx="367" formatCode="General">
                  <c:v>44783</c:v>
                </c:pt>
                <c:pt idx="368" formatCode="General">
                  <c:v>125410</c:v>
                </c:pt>
                <c:pt idx="369" formatCode="General">
                  <c:v>262473</c:v>
                </c:pt>
                <c:pt idx="370" formatCode="General">
                  <c:v>289982</c:v>
                </c:pt>
                <c:pt idx="371" formatCode="General">
                  <c:v>0</c:v>
                </c:pt>
                <c:pt idx="372" formatCode="General">
                  <c:v>0</c:v>
                </c:pt>
                <c:pt idx="373" formatCode="General">
                  <c:v>238271</c:v>
                </c:pt>
                <c:pt idx="374" formatCode="General">
                  <c:v>217674</c:v>
                </c:pt>
                <c:pt idx="375" formatCode="General">
                  <c:v>214850</c:v>
                </c:pt>
                <c:pt idx="376" formatCode="General">
                  <c:v>135571</c:v>
                </c:pt>
                <c:pt idx="377" formatCode="General">
                  <c:v>368078</c:v>
                </c:pt>
                <c:pt idx="378" formatCode="General">
                  <c:v>0</c:v>
                </c:pt>
                <c:pt idx="379" formatCode="General">
                  <c:v>0</c:v>
                </c:pt>
                <c:pt idx="380" formatCode="General">
                  <c:v>265562</c:v>
                </c:pt>
                <c:pt idx="381" formatCode="General">
                  <c:v>218814</c:v>
                </c:pt>
                <c:pt idx="382" formatCode="General">
                  <c:v>404111</c:v>
                </c:pt>
                <c:pt idx="383" formatCode="General">
                  <c:v>290228</c:v>
                </c:pt>
                <c:pt idx="384" formatCode="General">
                  <c:v>384310</c:v>
                </c:pt>
                <c:pt idx="385" formatCode="General">
                  <c:v>0</c:v>
                </c:pt>
                <c:pt idx="386" formatCode="General">
                  <c:v>0</c:v>
                </c:pt>
                <c:pt idx="387" formatCode="General">
                  <c:v>47992</c:v>
                </c:pt>
                <c:pt idx="388" formatCode="General">
                  <c:v>273190</c:v>
                </c:pt>
                <c:pt idx="389" formatCode="General">
                  <c:v>459902</c:v>
                </c:pt>
                <c:pt idx="390" formatCode="General">
                  <c:v>463481</c:v>
                </c:pt>
                <c:pt idx="391" formatCode="General">
                  <c:v>523561</c:v>
                </c:pt>
                <c:pt idx="392" formatCode="General">
                  <c:v>0</c:v>
                </c:pt>
                <c:pt idx="393" formatCode="General">
                  <c:v>0</c:v>
                </c:pt>
                <c:pt idx="394" formatCode="General">
                  <c:v>523686</c:v>
                </c:pt>
                <c:pt idx="395" formatCode="General">
                  <c:v>629825</c:v>
                </c:pt>
                <c:pt idx="396" formatCode="General">
                  <c:v>487633</c:v>
                </c:pt>
                <c:pt idx="397" formatCode="General">
                  <c:v>161953</c:v>
                </c:pt>
                <c:pt idx="398" formatCode="General">
                  <c:v>319478</c:v>
                </c:pt>
                <c:pt idx="399" formatCode="General">
                  <c:v>0</c:v>
                </c:pt>
                <c:pt idx="400" formatCode="General">
                  <c:v>0</c:v>
                </c:pt>
                <c:pt idx="401" formatCode="General">
                  <c:v>231332</c:v>
                </c:pt>
                <c:pt idx="402" formatCode="General">
                  <c:v>389394</c:v>
                </c:pt>
                <c:pt idx="403" formatCode="General">
                  <c:v>294889</c:v>
                </c:pt>
                <c:pt idx="404" formatCode="General">
                  <c:v>349215</c:v>
                </c:pt>
                <c:pt idx="405" formatCode="General">
                  <c:v>227692</c:v>
                </c:pt>
                <c:pt idx="406" formatCode="General">
                  <c:v>0</c:v>
                </c:pt>
                <c:pt idx="407" formatCode="General">
                  <c:v>0</c:v>
                </c:pt>
                <c:pt idx="408" formatCode="General">
                  <c:v>635636</c:v>
                </c:pt>
                <c:pt idx="409" formatCode="General">
                  <c:v>981858</c:v>
                </c:pt>
                <c:pt idx="410" formatCode="General">
                  <c:v>432832</c:v>
                </c:pt>
                <c:pt idx="411" formatCode="General">
                  <c:v>387096</c:v>
                </c:pt>
                <c:pt idx="412" formatCode="General">
                  <c:v>299336</c:v>
                </c:pt>
                <c:pt idx="413" formatCode="General">
                  <c:v>0</c:v>
                </c:pt>
                <c:pt idx="414" formatCode="General">
                  <c:v>0</c:v>
                </c:pt>
                <c:pt idx="415" formatCode="General">
                  <c:v>0</c:v>
                </c:pt>
                <c:pt idx="416" formatCode="General">
                  <c:v>0</c:v>
                </c:pt>
                <c:pt idx="417" formatCode="General">
                  <c:v>195042</c:v>
                </c:pt>
                <c:pt idx="418" formatCode="General">
                  <c:v>359368</c:v>
                </c:pt>
                <c:pt idx="419" formatCode="General">
                  <c:v>260836</c:v>
                </c:pt>
                <c:pt idx="420" formatCode="General">
                  <c:v>0</c:v>
                </c:pt>
                <c:pt idx="421" formatCode="General">
                  <c:v>0</c:v>
                </c:pt>
                <c:pt idx="422" formatCode="General">
                  <c:v>197074</c:v>
                </c:pt>
                <c:pt idx="423" formatCode="General">
                  <c:v>392844</c:v>
                </c:pt>
                <c:pt idx="424" formatCode="General">
                  <c:v>267292</c:v>
                </c:pt>
                <c:pt idx="425" formatCode="General">
                  <c:v>387635</c:v>
                </c:pt>
                <c:pt idx="426" formatCode="General">
                  <c:v>297992</c:v>
                </c:pt>
                <c:pt idx="427" formatCode="General">
                  <c:v>0</c:v>
                </c:pt>
                <c:pt idx="428" formatCode="General">
                  <c:v>0</c:v>
                </c:pt>
                <c:pt idx="429" formatCode="General">
                  <c:v>312372</c:v>
                </c:pt>
                <c:pt idx="430" formatCode="General">
                  <c:v>266056</c:v>
                </c:pt>
                <c:pt idx="431" formatCode="General">
                  <c:v>303209</c:v>
                </c:pt>
                <c:pt idx="432" formatCode="General">
                  <c:v>257791</c:v>
                </c:pt>
                <c:pt idx="433" formatCode="General">
                  <c:v>537104</c:v>
                </c:pt>
                <c:pt idx="434" formatCode="General">
                  <c:v>0</c:v>
                </c:pt>
                <c:pt idx="435" formatCode="General">
                  <c:v>0</c:v>
                </c:pt>
                <c:pt idx="436" formatCode="General">
                  <c:v>147535</c:v>
                </c:pt>
                <c:pt idx="437" formatCode="General">
                  <c:v>145765</c:v>
                </c:pt>
                <c:pt idx="438" formatCode="General">
                  <c:v>190361</c:v>
                </c:pt>
                <c:pt idx="439" formatCode="General">
                  <c:v>315217</c:v>
                </c:pt>
                <c:pt idx="440" formatCode="General">
                  <c:v>293933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237566</c:v>
                </c:pt>
                <c:pt idx="444" formatCode="General">
                  <c:v>181690</c:v>
                </c:pt>
                <c:pt idx="445" formatCode="General">
                  <c:v>236295</c:v>
                </c:pt>
                <c:pt idx="446" formatCode="General">
                  <c:v>180956</c:v>
                </c:pt>
                <c:pt idx="447" formatCode="General">
                  <c:v>133065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294234</c:v>
                </c:pt>
                <c:pt idx="451" formatCode="General">
                  <c:v>443948</c:v>
                </c:pt>
                <c:pt idx="452" formatCode="General">
                  <c:v>211876</c:v>
                </c:pt>
                <c:pt idx="453" formatCode="General">
                  <c:v>116750</c:v>
                </c:pt>
                <c:pt idx="454" formatCode="General">
                  <c:v>1056553</c:v>
                </c:pt>
                <c:pt idx="455" formatCode="General">
                  <c:v>0</c:v>
                </c:pt>
                <c:pt idx="456" formatCode="General">
                  <c:v>0</c:v>
                </c:pt>
                <c:pt idx="457" formatCode="General">
                  <c:v>20614</c:v>
                </c:pt>
                <c:pt idx="458" formatCode="General">
                  <c:v>66100</c:v>
                </c:pt>
                <c:pt idx="459" formatCode="General">
                  <c:v>197978</c:v>
                </c:pt>
                <c:pt idx="460" formatCode="General">
                  <c:v>90822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109847</c:v>
                </c:pt>
                <c:pt idx="465" formatCode="General">
                  <c:v>229845</c:v>
                </c:pt>
                <c:pt idx="466" formatCode="General">
                  <c:v>153325</c:v>
                </c:pt>
                <c:pt idx="467" formatCode="General">
                  <c:v>100843</c:v>
                </c:pt>
                <c:pt idx="468" formatCode="General">
                  <c:v>240805</c:v>
                </c:pt>
                <c:pt idx="469" formatCode="General">
                  <c:v>0</c:v>
                </c:pt>
                <c:pt idx="470" formatCode="General">
                  <c:v>0</c:v>
                </c:pt>
                <c:pt idx="471" formatCode="General">
                  <c:v>111538</c:v>
                </c:pt>
                <c:pt idx="472" formatCode="General">
                  <c:v>52904</c:v>
                </c:pt>
                <c:pt idx="473" formatCode="General">
                  <c:v>396583</c:v>
                </c:pt>
                <c:pt idx="474" formatCode="General">
                  <c:v>413329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149358</c:v>
                </c:pt>
                <c:pt idx="479" formatCode="General">
                  <c:v>490405</c:v>
                </c:pt>
                <c:pt idx="480" formatCode="General">
                  <c:v>205094</c:v>
                </c:pt>
                <c:pt idx="481" formatCode="General">
                  <c:v>360726</c:v>
                </c:pt>
                <c:pt idx="482" formatCode="General">
                  <c:v>545649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55380</c:v>
                </c:pt>
                <c:pt idx="487" formatCode="General">
                  <c:v>191779</c:v>
                </c:pt>
                <c:pt idx="488" formatCode="General">
                  <c:v>1040082</c:v>
                </c:pt>
                <c:pt idx="489" formatCode="General">
                  <c:v>484147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911732</c:v>
                </c:pt>
                <c:pt idx="493" formatCode="General">
                  <c:v>304812</c:v>
                </c:pt>
                <c:pt idx="494" formatCode="General">
                  <c:v>429610</c:v>
                </c:pt>
                <c:pt idx="495" formatCode="General">
                  <c:v>734059</c:v>
                </c:pt>
                <c:pt idx="496" formatCode="General">
                  <c:v>368964</c:v>
                </c:pt>
                <c:pt idx="497" formatCode="General">
                  <c:v>0</c:v>
                </c:pt>
                <c:pt idx="498" formatCode="General">
                  <c:v>0</c:v>
                </c:pt>
                <c:pt idx="499" formatCode="General">
                  <c:v>187638</c:v>
                </c:pt>
                <c:pt idx="500" formatCode="General">
                  <c:v>710747</c:v>
                </c:pt>
                <c:pt idx="501" formatCode="General">
                  <c:v>646199</c:v>
                </c:pt>
                <c:pt idx="502" formatCode="General">
                  <c:v>302203</c:v>
                </c:pt>
                <c:pt idx="503" formatCode="General">
                  <c:v>613537</c:v>
                </c:pt>
                <c:pt idx="504" formatCode="General">
                  <c:v>0</c:v>
                </c:pt>
                <c:pt idx="505" formatCode="General">
                  <c:v>0</c:v>
                </c:pt>
                <c:pt idx="506" formatCode="General">
                  <c:v>441796</c:v>
                </c:pt>
                <c:pt idx="507" formatCode="General">
                  <c:v>697536</c:v>
                </c:pt>
                <c:pt idx="508" formatCode="General">
                  <c:v>944144</c:v>
                </c:pt>
                <c:pt idx="509" formatCode="General">
                  <c:v>694500</c:v>
                </c:pt>
                <c:pt idx="510" formatCode="General">
                  <c:v>426868</c:v>
                </c:pt>
                <c:pt idx="511" formatCode="General">
                  <c:v>0</c:v>
                </c:pt>
                <c:pt idx="512" formatCode="General">
                  <c:v>0</c:v>
                </c:pt>
                <c:pt idx="513" formatCode="General">
                  <c:v>216800</c:v>
                </c:pt>
                <c:pt idx="514" formatCode="General">
                  <c:v>262766</c:v>
                </c:pt>
                <c:pt idx="515" formatCode="General">
                  <c:v>412203</c:v>
                </c:pt>
                <c:pt idx="516" formatCode="General">
                  <c:v>283472</c:v>
                </c:pt>
                <c:pt idx="517" formatCode="General">
                  <c:v>68353</c:v>
                </c:pt>
                <c:pt idx="518" formatCode="General">
                  <c:v>0</c:v>
                </c:pt>
                <c:pt idx="519" formatCode="General">
                  <c:v>0</c:v>
                </c:pt>
                <c:pt idx="520" formatCode="General">
                  <c:v>147940</c:v>
                </c:pt>
                <c:pt idx="521" formatCode="General">
                  <c:v>190421</c:v>
                </c:pt>
                <c:pt idx="522" formatCode="General">
                  <c:v>398973</c:v>
                </c:pt>
                <c:pt idx="523" formatCode="General">
                  <c:v>0</c:v>
                </c:pt>
                <c:pt idx="524" formatCode="General">
                  <c:v>260798</c:v>
                </c:pt>
                <c:pt idx="525" formatCode="General">
                  <c:v>0</c:v>
                </c:pt>
                <c:pt idx="526" formatCode="General">
                  <c:v>0</c:v>
                </c:pt>
                <c:pt idx="527" formatCode="General">
                  <c:v>82238</c:v>
                </c:pt>
                <c:pt idx="528" formatCode="General">
                  <c:v>174251</c:v>
                </c:pt>
                <c:pt idx="529" formatCode="General">
                  <c:v>259242</c:v>
                </c:pt>
                <c:pt idx="530" formatCode="General">
                  <c:v>224809</c:v>
                </c:pt>
                <c:pt idx="531" formatCode="General">
                  <c:v>279012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381607</c:v>
                </c:pt>
                <c:pt idx="535" formatCode="General">
                  <c:v>853734</c:v>
                </c:pt>
                <c:pt idx="536" formatCode="General">
                  <c:v>1169521</c:v>
                </c:pt>
                <c:pt idx="537" formatCode="General">
                  <c:v>214679</c:v>
                </c:pt>
                <c:pt idx="538" formatCode="General">
                  <c:v>307194</c:v>
                </c:pt>
                <c:pt idx="539" formatCode="General">
                  <c:v>0</c:v>
                </c:pt>
                <c:pt idx="540" formatCode="General">
                  <c:v>0</c:v>
                </c:pt>
                <c:pt idx="541" formatCode="General">
                  <c:v>115430</c:v>
                </c:pt>
                <c:pt idx="542" formatCode="General">
                  <c:v>213402</c:v>
                </c:pt>
                <c:pt idx="543" formatCode="General">
                  <c:v>343999</c:v>
                </c:pt>
                <c:pt idx="544" formatCode="General">
                  <c:v>537829</c:v>
                </c:pt>
                <c:pt idx="545" formatCode="General">
                  <c:v>295234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864517</c:v>
                </c:pt>
                <c:pt idx="549" formatCode="General">
                  <c:v>201844</c:v>
                </c:pt>
                <c:pt idx="550" formatCode="General">
                  <c:v>221632</c:v>
                </c:pt>
                <c:pt idx="551" formatCode="General">
                  <c:v>415603</c:v>
                </c:pt>
                <c:pt idx="552" formatCode="General">
                  <c:v>345537</c:v>
                </c:pt>
                <c:pt idx="553" formatCode="General">
                  <c:v>0</c:v>
                </c:pt>
                <c:pt idx="554" formatCode="General">
                  <c:v>0</c:v>
                </c:pt>
                <c:pt idx="555" formatCode="General">
                  <c:v>356393</c:v>
                </c:pt>
                <c:pt idx="556" formatCode="General">
                  <c:v>197589</c:v>
                </c:pt>
                <c:pt idx="557" formatCode="General">
                  <c:v>274020</c:v>
                </c:pt>
                <c:pt idx="558" formatCode="General">
                  <c:v>333822</c:v>
                </c:pt>
                <c:pt idx="559" formatCode="General">
                  <c:v>140428</c:v>
                </c:pt>
                <c:pt idx="560" formatCode="General">
                  <c:v>0</c:v>
                </c:pt>
                <c:pt idx="561" formatCode="General">
                  <c:v>0</c:v>
                </c:pt>
                <c:pt idx="562" formatCode="General">
                  <c:v>526880</c:v>
                </c:pt>
                <c:pt idx="563" formatCode="General">
                  <c:v>426576</c:v>
                </c:pt>
                <c:pt idx="564" formatCode="General">
                  <c:v>309037</c:v>
                </c:pt>
                <c:pt idx="565" formatCode="General">
                  <c:v>429414</c:v>
                </c:pt>
                <c:pt idx="566" formatCode="General">
                  <c:v>235912</c:v>
                </c:pt>
                <c:pt idx="567" formatCode="General">
                  <c:v>0</c:v>
                </c:pt>
                <c:pt idx="568" formatCode="General">
                  <c:v>0</c:v>
                </c:pt>
                <c:pt idx="569" formatCode="General">
                  <c:v>261103</c:v>
                </c:pt>
                <c:pt idx="570" formatCode="General">
                  <c:v>392963</c:v>
                </c:pt>
                <c:pt idx="571" formatCode="General">
                  <c:v>340874</c:v>
                </c:pt>
                <c:pt idx="572" formatCode="General">
                  <c:v>656233</c:v>
                </c:pt>
                <c:pt idx="573" formatCode="General">
                  <c:v>840947</c:v>
                </c:pt>
                <c:pt idx="574" formatCode="General">
                  <c:v>0</c:v>
                </c:pt>
                <c:pt idx="575" formatCode="General">
                  <c:v>0</c:v>
                </c:pt>
                <c:pt idx="576" formatCode="General">
                  <c:v>264194</c:v>
                </c:pt>
                <c:pt idx="577" formatCode="General">
                  <c:v>128940</c:v>
                </c:pt>
                <c:pt idx="578" formatCode="General">
                  <c:v>147377</c:v>
                </c:pt>
                <c:pt idx="579" formatCode="General">
                  <c:v>218733</c:v>
                </c:pt>
                <c:pt idx="580" formatCode="General">
                  <c:v>309498</c:v>
                </c:pt>
                <c:pt idx="581" formatCode="General">
                  <c:v>0</c:v>
                </c:pt>
                <c:pt idx="582" formatCode="General">
                  <c:v>0</c:v>
                </c:pt>
                <c:pt idx="583" formatCode="General">
                  <c:v>104206</c:v>
                </c:pt>
                <c:pt idx="584" formatCode="General">
                  <c:v>208586</c:v>
                </c:pt>
                <c:pt idx="585" formatCode="General">
                  <c:v>195721</c:v>
                </c:pt>
                <c:pt idx="586" formatCode="General">
                  <c:v>177989</c:v>
                </c:pt>
                <c:pt idx="587" formatCode="General">
                  <c:v>253096</c:v>
                </c:pt>
                <c:pt idx="588" formatCode="General">
                  <c:v>0</c:v>
                </c:pt>
                <c:pt idx="589" formatCode="General">
                  <c:v>0</c:v>
                </c:pt>
                <c:pt idx="590" formatCode="General">
                  <c:v>240714</c:v>
                </c:pt>
                <c:pt idx="591" formatCode="General">
                  <c:v>229511</c:v>
                </c:pt>
                <c:pt idx="592" formatCode="General">
                  <c:v>255516</c:v>
                </c:pt>
                <c:pt idx="593" formatCode="General">
                  <c:v>277970</c:v>
                </c:pt>
                <c:pt idx="594" formatCode="General">
                  <c:v>219972</c:v>
                </c:pt>
                <c:pt idx="595" formatCode="General">
                  <c:v>0</c:v>
                </c:pt>
                <c:pt idx="596" formatCode="General">
                  <c:v>0</c:v>
                </c:pt>
                <c:pt idx="597" formatCode="General">
                  <c:v>190790</c:v>
                </c:pt>
                <c:pt idx="598" formatCode="General">
                  <c:v>167770</c:v>
                </c:pt>
                <c:pt idx="599" formatCode="General">
                  <c:v>236204</c:v>
                </c:pt>
                <c:pt idx="600" formatCode="General">
                  <c:v>263478</c:v>
                </c:pt>
                <c:pt idx="601" formatCode="General">
                  <c:v>161398</c:v>
                </c:pt>
                <c:pt idx="602" formatCode="General">
                  <c:v>0</c:v>
                </c:pt>
                <c:pt idx="603" formatCode="General">
                  <c:v>0</c:v>
                </c:pt>
                <c:pt idx="604" formatCode="General">
                  <c:v>116972</c:v>
                </c:pt>
                <c:pt idx="605" formatCode="General">
                  <c:v>174199</c:v>
                </c:pt>
                <c:pt idx="606" formatCode="General">
                  <c:v>160120</c:v>
                </c:pt>
                <c:pt idx="607" formatCode="General">
                  <c:v>148859</c:v>
                </c:pt>
                <c:pt idx="608" formatCode="General">
                  <c:v>126253</c:v>
                </c:pt>
                <c:pt idx="609" formatCode="General">
                  <c:v>0</c:v>
                </c:pt>
                <c:pt idx="610" formatCode="General">
                  <c:v>0</c:v>
                </c:pt>
                <c:pt idx="611" formatCode="General">
                  <c:v>80421</c:v>
                </c:pt>
                <c:pt idx="612" formatCode="General">
                  <c:v>183996</c:v>
                </c:pt>
                <c:pt idx="613" formatCode="General">
                  <c:v>245544</c:v>
                </c:pt>
                <c:pt idx="614" formatCode="General">
                  <c:v>0</c:v>
                </c:pt>
                <c:pt idx="615" formatCode="General">
                  <c:v>136324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45640</c:v>
                </c:pt>
                <c:pt idx="619" formatCode="General">
                  <c:v>280168</c:v>
                </c:pt>
                <c:pt idx="620" formatCode="General">
                  <c:v>324287</c:v>
                </c:pt>
                <c:pt idx="621" formatCode="General">
                  <c:v>193149</c:v>
                </c:pt>
                <c:pt idx="622" formatCode="General">
                  <c:v>485932</c:v>
                </c:pt>
                <c:pt idx="623" formatCode="General">
                  <c:v>0</c:v>
                </c:pt>
                <c:pt idx="624" formatCode="General">
                  <c:v>0</c:v>
                </c:pt>
                <c:pt idx="625" formatCode="General">
                  <c:v>229417</c:v>
                </c:pt>
                <c:pt idx="626" formatCode="General">
                  <c:v>295554</c:v>
                </c:pt>
                <c:pt idx="627" formatCode="General">
                  <c:v>275860</c:v>
                </c:pt>
                <c:pt idx="628" formatCode="General">
                  <c:v>133675</c:v>
                </c:pt>
                <c:pt idx="629" formatCode="General">
                  <c:v>209751</c:v>
                </c:pt>
                <c:pt idx="630" formatCode="General">
                  <c:v>0</c:v>
                </c:pt>
                <c:pt idx="631" formatCode="General">
                  <c:v>0</c:v>
                </c:pt>
                <c:pt idx="632" formatCode="General">
                  <c:v>232975</c:v>
                </c:pt>
                <c:pt idx="633" formatCode="General">
                  <c:v>147716</c:v>
                </c:pt>
                <c:pt idx="634" formatCode="General">
                  <c:v>344389</c:v>
                </c:pt>
                <c:pt idx="635" formatCode="General">
                  <c:v>367422</c:v>
                </c:pt>
                <c:pt idx="636" formatCode="General">
                  <c:v>178237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396743</c:v>
                </c:pt>
                <c:pt idx="640" formatCode="General">
                  <c:v>109504</c:v>
                </c:pt>
                <c:pt idx="641" formatCode="General">
                  <c:v>108830</c:v>
                </c:pt>
                <c:pt idx="642" formatCode="General">
                  <c:v>68616</c:v>
                </c:pt>
                <c:pt idx="643" formatCode="General">
                  <c:v>55682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111998</c:v>
                </c:pt>
                <c:pt idx="647" formatCode="General">
                  <c:v>141024</c:v>
                </c:pt>
                <c:pt idx="648" formatCode="General">
                  <c:v>402004</c:v>
                </c:pt>
                <c:pt idx="649" formatCode="General">
                  <c:v>0</c:v>
                </c:pt>
                <c:pt idx="650" formatCode="General">
                  <c:v>368443</c:v>
                </c:pt>
                <c:pt idx="651" formatCode="General">
                  <c:v>0</c:v>
                </c:pt>
                <c:pt idx="652" formatCode="General">
                  <c:v>0</c:v>
                </c:pt>
                <c:pt idx="653" formatCode="General">
                  <c:v>283199</c:v>
                </c:pt>
                <c:pt idx="654" formatCode="General">
                  <c:v>523332</c:v>
                </c:pt>
                <c:pt idx="655" formatCode="General">
                  <c:v>178151</c:v>
                </c:pt>
                <c:pt idx="656" formatCode="General">
                  <c:v>527973</c:v>
                </c:pt>
                <c:pt idx="657" formatCode="General">
                  <c:v>117539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217561</c:v>
                </c:pt>
                <c:pt idx="661" formatCode="General">
                  <c:v>411718</c:v>
                </c:pt>
                <c:pt idx="662" formatCode="General">
                  <c:v>444664</c:v>
                </c:pt>
                <c:pt idx="663" formatCode="General">
                  <c:v>561447</c:v>
                </c:pt>
                <c:pt idx="664" formatCode="General">
                  <c:v>384831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413438</c:v>
                </c:pt>
                <c:pt idx="668" formatCode="General">
                  <c:v>406571</c:v>
                </c:pt>
                <c:pt idx="669" formatCode="General">
                  <c:v>603094</c:v>
                </c:pt>
                <c:pt idx="670" formatCode="General">
                  <c:v>0</c:v>
                </c:pt>
                <c:pt idx="671" formatCode="General">
                  <c:v>412080</c:v>
                </c:pt>
                <c:pt idx="672" formatCode="General">
                  <c:v>0</c:v>
                </c:pt>
                <c:pt idx="673" formatCode="General">
                  <c:v>0</c:v>
                </c:pt>
                <c:pt idx="674" formatCode="General">
                  <c:v>169444</c:v>
                </c:pt>
                <c:pt idx="675" formatCode="General">
                  <c:v>351809</c:v>
                </c:pt>
                <c:pt idx="676" formatCode="General">
                  <c:v>583014</c:v>
                </c:pt>
                <c:pt idx="677" formatCode="General">
                  <c:v>165952</c:v>
                </c:pt>
                <c:pt idx="678" formatCode="General">
                  <c:v>149682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702982</c:v>
                </c:pt>
                <c:pt idx="682" formatCode="General">
                  <c:v>398835</c:v>
                </c:pt>
                <c:pt idx="683" formatCode="General">
                  <c:v>0</c:v>
                </c:pt>
                <c:pt idx="684" formatCode="General">
                  <c:v>503972</c:v>
                </c:pt>
                <c:pt idx="685" formatCode="General">
                  <c:v>643437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189400</c:v>
                </c:pt>
                <c:pt idx="689" formatCode="General">
                  <c:v>154397</c:v>
                </c:pt>
                <c:pt idx="690" formatCode="General">
                  <c:v>845368</c:v>
                </c:pt>
                <c:pt idx="691" formatCode="General">
                  <c:v>324948</c:v>
                </c:pt>
                <c:pt idx="692" formatCode="General">
                  <c:v>314679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298223</c:v>
                </c:pt>
                <c:pt idx="696" formatCode="General">
                  <c:v>255676</c:v>
                </c:pt>
                <c:pt idx="697" formatCode="General">
                  <c:v>399607</c:v>
                </c:pt>
                <c:pt idx="698" formatCode="General">
                  <c:v>375947</c:v>
                </c:pt>
                <c:pt idx="699" formatCode="General">
                  <c:v>65555</c:v>
                </c:pt>
                <c:pt idx="700" formatCode="General">
                  <c:v>0</c:v>
                </c:pt>
                <c:pt idx="701" formatCode="General">
                  <c:v>0</c:v>
                </c:pt>
                <c:pt idx="702" formatCode="General">
                  <c:v>354487</c:v>
                </c:pt>
                <c:pt idx="703" formatCode="General">
                  <c:v>101888</c:v>
                </c:pt>
                <c:pt idx="704" formatCode="General">
                  <c:v>111984</c:v>
                </c:pt>
                <c:pt idx="705" formatCode="General">
                  <c:v>143788</c:v>
                </c:pt>
                <c:pt idx="706" formatCode="General">
                  <c:v>321623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164264</c:v>
                </c:pt>
                <c:pt idx="710" formatCode="General">
                  <c:v>202251</c:v>
                </c:pt>
                <c:pt idx="711" formatCode="General">
                  <c:v>227877</c:v>
                </c:pt>
                <c:pt idx="712" formatCode="General">
                  <c:v>268924</c:v>
                </c:pt>
                <c:pt idx="713" formatCode="General">
                  <c:v>296065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287615</c:v>
                </c:pt>
                <c:pt idx="717" formatCode="General">
                  <c:v>308656</c:v>
                </c:pt>
                <c:pt idx="718" formatCode="General">
                  <c:v>788099</c:v>
                </c:pt>
                <c:pt idx="719" formatCode="General">
                  <c:v>1136673</c:v>
                </c:pt>
                <c:pt idx="720" formatCode="General">
                  <c:v>354922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268245</c:v>
                </c:pt>
                <c:pt idx="725" formatCode="General">
                  <c:v>270679</c:v>
                </c:pt>
                <c:pt idx="726" formatCode="General">
                  <c:v>687343</c:v>
                </c:pt>
                <c:pt idx="727" formatCode="General">
                  <c:v>131636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140000</c:v>
                </c:pt>
                <c:pt idx="732" formatCode="General">
                  <c:v>151910</c:v>
                </c:pt>
                <c:pt idx="733" formatCode="General">
                  <c:v>183810</c:v>
                </c:pt>
                <c:pt idx="734" formatCode="General">
                  <c:v>133920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199974</c:v>
                </c:pt>
                <c:pt idx="738" formatCode="General">
                  <c:v>245313</c:v>
                </c:pt>
                <c:pt idx="739" formatCode="General">
                  <c:v>191798</c:v>
                </c:pt>
                <c:pt idx="740" formatCode="General">
                  <c:v>443475</c:v>
                </c:pt>
                <c:pt idx="741" formatCode="General">
                  <c:v>811293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460449</c:v>
                </c:pt>
                <c:pt idx="745" formatCode="General">
                  <c:v>701686</c:v>
                </c:pt>
                <c:pt idx="746" formatCode="General">
                  <c:v>412507</c:v>
                </c:pt>
                <c:pt idx="747" formatCode="General">
                  <c:v>433941</c:v>
                </c:pt>
                <c:pt idx="748" formatCode="General">
                  <c:v>246088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331258</c:v>
                </c:pt>
                <c:pt idx="752" formatCode="General">
                  <c:v>149044</c:v>
                </c:pt>
                <c:pt idx="753" formatCode="General">
                  <c:v>275013</c:v>
                </c:pt>
                <c:pt idx="754" formatCode="General">
                  <c:v>444198</c:v>
                </c:pt>
                <c:pt idx="755" formatCode="General">
                  <c:v>254762</c:v>
                </c:pt>
                <c:pt idx="756" formatCode="General">
                  <c:v>0</c:v>
                </c:pt>
                <c:pt idx="757" formatCode="General">
                  <c:v>0</c:v>
                </c:pt>
                <c:pt idx="758" formatCode="General">
                  <c:v>439759</c:v>
                </c:pt>
                <c:pt idx="759" formatCode="General">
                  <c:v>717876</c:v>
                </c:pt>
                <c:pt idx="760" formatCode="General">
                  <c:v>522671</c:v>
                </c:pt>
                <c:pt idx="761" formatCode="General">
                  <c:v>507378</c:v>
                </c:pt>
                <c:pt idx="762" formatCode="General">
                  <c:v>427482</c:v>
                </c:pt>
                <c:pt idx="763" formatCode="General">
                  <c:v>0</c:v>
                </c:pt>
                <c:pt idx="764" formatCode="General">
                  <c:v>0</c:v>
                </c:pt>
                <c:pt idx="765" formatCode="General">
                  <c:v>536185</c:v>
                </c:pt>
                <c:pt idx="766" formatCode="General">
                  <c:v>317869</c:v>
                </c:pt>
                <c:pt idx="767" formatCode="General">
                  <c:v>967563</c:v>
                </c:pt>
                <c:pt idx="768" formatCode="General">
                  <c:v>619659</c:v>
                </c:pt>
                <c:pt idx="769" formatCode="General">
                  <c:v>726772</c:v>
                </c:pt>
                <c:pt idx="770" formatCode="General">
                  <c:v>0</c:v>
                </c:pt>
                <c:pt idx="771" formatCode="General">
                  <c:v>0</c:v>
                </c:pt>
                <c:pt idx="772" formatCode="General">
                  <c:v>0</c:v>
                </c:pt>
                <c:pt idx="773" formatCode="General">
                  <c:v>0</c:v>
                </c:pt>
                <c:pt idx="774" formatCode="General">
                  <c:v>149684</c:v>
                </c:pt>
                <c:pt idx="775" formatCode="General">
                  <c:v>47231</c:v>
                </c:pt>
                <c:pt idx="776" formatCode="General">
                  <c:v>498280</c:v>
                </c:pt>
                <c:pt idx="777" formatCode="General">
                  <c:v>0</c:v>
                </c:pt>
                <c:pt idx="778" formatCode="General">
                  <c:v>0</c:v>
                </c:pt>
                <c:pt idx="779" formatCode="General">
                  <c:v>160725</c:v>
                </c:pt>
                <c:pt idx="780" formatCode="General">
                  <c:v>648680</c:v>
                </c:pt>
                <c:pt idx="781" formatCode="General">
                  <c:v>528550</c:v>
                </c:pt>
                <c:pt idx="782" formatCode="General">
                  <c:v>561609</c:v>
                </c:pt>
                <c:pt idx="783" formatCode="General">
                  <c:v>912351</c:v>
                </c:pt>
                <c:pt idx="784" formatCode="General">
                  <c:v>0</c:v>
                </c:pt>
                <c:pt idx="785" formatCode="General">
                  <c:v>0</c:v>
                </c:pt>
                <c:pt idx="786" formatCode="General">
                  <c:v>640459</c:v>
                </c:pt>
                <c:pt idx="787" formatCode="General">
                  <c:v>688173</c:v>
                </c:pt>
                <c:pt idx="788" formatCode="General">
                  <c:v>449570</c:v>
                </c:pt>
                <c:pt idx="789" formatCode="General">
                  <c:v>505430</c:v>
                </c:pt>
                <c:pt idx="790" formatCode="General">
                  <c:v>141582</c:v>
                </c:pt>
                <c:pt idx="791" formatCode="General">
                  <c:v>0</c:v>
                </c:pt>
                <c:pt idx="792" formatCode="General">
                  <c:v>0</c:v>
                </c:pt>
                <c:pt idx="793" formatCode="General">
                  <c:v>132204</c:v>
                </c:pt>
                <c:pt idx="794" formatCode="General">
                  <c:v>198156</c:v>
                </c:pt>
                <c:pt idx="795" formatCode="General">
                  <c:v>283972</c:v>
                </c:pt>
                <c:pt idx="796" formatCode="General">
                  <c:v>372956</c:v>
                </c:pt>
                <c:pt idx="797" formatCode="General">
                  <c:v>396260</c:v>
                </c:pt>
                <c:pt idx="798" formatCode="General">
                  <c:v>0</c:v>
                </c:pt>
                <c:pt idx="799" formatCode="General">
                  <c:v>0</c:v>
                </c:pt>
                <c:pt idx="800" formatCode="General">
                  <c:v>999459</c:v>
                </c:pt>
                <c:pt idx="801" formatCode="General">
                  <c:v>97970</c:v>
                </c:pt>
                <c:pt idx="802" formatCode="General">
                  <c:v>508271</c:v>
                </c:pt>
                <c:pt idx="803" formatCode="General">
                  <c:v>360039</c:v>
                </c:pt>
                <c:pt idx="804" formatCode="General">
                  <c:v>348106</c:v>
                </c:pt>
                <c:pt idx="805" formatCode="General">
                  <c:v>0</c:v>
                </c:pt>
                <c:pt idx="806" formatCode="General">
                  <c:v>0</c:v>
                </c:pt>
                <c:pt idx="807" formatCode="General">
                  <c:v>213999</c:v>
                </c:pt>
                <c:pt idx="808" formatCode="General">
                  <c:v>284172</c:v>
                </c:pt>
                <c:pt idx="809" formatCode="General">
                  <c:v>394859</c:v>
                </c:pt>
                <c:pt idx="810" formatCode="General">
                  <c:v>247881</c:v>
                </c:pt>
                <c:pt idx="811" formatCode="General">
                  <c:v>316758</c:v>
                </c:pt>
                <c:pt idx="812" formatCode="General">
                  <c:v>0</c:v>
                </c:pt>
                <c:pt idx="813" formatCode="General">
                  <c:v>0</c:v>
                </c:pt>
                <c:pt idx="814" formatCode="General">
                  <c:v>167860</c:v>
                </c:pt>
                <c:pt idx="815" formatCode="General">
                  <c:v>482221</c:v>
                </c:pt>
                <c:pt idx="816" formatCode="General">
                  <c:v>311687</c:v>
                </c:pt>
                <c:pt idx="817" formatCode="General">
                  <c:v>950670</c:v>
                </c:pt>
                <c:pt idx="818" formatCode="General">
                  <c:v>0</c:v>
                </c:pt>
                <c:pt idx="819" formatCode="General">
                  <c:v>0</c:v>
                </c:pt>
                <c:pt idx="820" formatCode="General">
                  <c:v>0</c:v>
                </c:pt>
                <c:pt idx="821" formatCode="General">
                  <c:v>234418</c:v>
                </c:pt>
                <c:pt idx="822" formatCode="General">
                  <c:v>145727</c:v>
                </c:pt>
                <c:pt idx="823" formatCode="General">
                  <c:v>191065</c:v>
                </c:pt>
                <c:pt idx="824" formatCode="General">
                  <c:v>183574</c:v>
                </c:pt>
                <c:pt idx="825" formatCode="General">
                  <c:v>289892</c:v>
                </c:pt>
                <c:pt idx="826" formatCode="General">
                  <c:v>0</c:v>
                </c:pt>
                <c:pt idx="827" formatCode="General">
                  <c:v>0</c:v>
                </c:pt>
                <c:pt idx="828" formatCode="General">
                  <c:v>460756</c:v>
                </c:pt>
                <c:pt idx="829" formatCode="General">
                  <c:v>235627</c:v>
                </c:pt>
                <c:pt idx="830" formatCode="General">
                  <c:v>162481</c:v>
                </c:pt>
                <c:pt idx="831" formatCode="General">
                  <c:v>183258</c:v>
                </c:pt>
                <c:pt idx="832" formatCode="General">
                  <c:v>202836</c:v>
                </c:pt>
                <c:pt idx="833" formatCode="General">
                  <c:v>0</c:v>
                </c:pt>
                <c:pt idx="834" formatCode="General">
                  <c:v>0</c:v>
                </c:pt>
                <c:pt idx="835" formatCode="General">
                  <c:v>100296</c:v>
                </c:pt>
                <c:pt idx="836" formatCode="General">
                  <c:v>78269</c:v>
                </c:pt>
                <c:pt idx="837" formatCode="General">
                  <c:v>299549</c:v>
                </c:pt>
                <c:pt idx="838" formatCode="General">
                  <c:v>165088</c:v>
                </c:pt>
                <c:pt idx="839" formatCode="General">
                  <c:v>227780</c:v>
                </c:pt>
                <c:pt idx="840" formatCode="General">
                  <c:v>0</c:v>
                </c:pt>
                <c:pt idx="841" formatCode="General">
                  <c:v>0</c:v>
                </c:pt>
                <c:pt idx="842" formatCode="General">
                  <c:v>48233</c:v>
                </c:pt>
                <c:pt idx="843" formatCode="General">
                  <c:v>182252</c:v>
                </c:pt>
                <c:pt idx="844" formatCode="General">
                  <c:v>310838</c:v>
                </c:pt>
                <c:pt idx="845" formatCode="General">
                  <c:v>605994</c:v>
                </c:pt>
                <c:pt idx="846" formatCode="General">
                  <c:v>379664</c:v>
                </c:pt>
                <c:pt idx="847" formatCode="General">
                  <c:v>0</c:v>
                </c:pt>
                <c:pt idx="848" formatCode="General">
                  <c:v>0</c:v>
                </c:pt>
                <c:pt idx="849" formatCode="General">
                  <c:v>321904</c:v>
                </c:pt>
                <c:pt idx="850" formatCode="General">
                  <c:v>321382</c:v>
                </c:pt>
                <c:pt idx="851" formatCode="General">
                  <c:v>0</c:v>
                </c:pt>
                <c:pt idx="852" formatCode="General">
                  <c:v>189586</c:v>
                </c:pt>
                <c:pt idx="853" formatCode="General">
                  <c:v>129740</c:v>
                </c:pt>
                <c:pt idx="854" formatCode="General">
                  <c:v>0</c:v>
                </c:pt>
                <c:pt idx="855" formatCode="General">
                  <c:v>0</c:v>
                </c:pt>
                <c:pt idx="856" formatCode="General">
                  <c:v>71268</c:v>
                </c:pt>
                <c:pt idx="857" formatCode="General">
                  <c:v>173938</c:v>
                </c:pt>
                <c:pt idx="858" formatCode="General">
                  <c:v>321098</c:v>
                </c:pt>
                <c:pt idx="859" formatCode="General">
                  <c:v>400768</c:v>
                </c:pt>
                <c:pt idx="860" formatCode="General">
                  <c:v>304371</c:v>
                </c:pt>
                <c:pt idx="861" formatCode="General">
                  <c:v>0</c:v>
                </c:pt>
                <c:pt idx="862" formatCode="General">
                  <c:v>0</c:v>
                </c:pt>
                <c:pt idx="863" formatCode="General">
                  <c:v>166510</c:v>
                </c:pt>
                <c:pt idx="864" formatCode="General">
                  <c:v>123404</c:v>
                </c:pt>
                <c:pt idx="865" formatCode="General">
                  <c:v>220427</c:v>
                </c:pt>
                <c:pt idx="866" formatCode="General">
                  <c:v>273894</c:v>
                </c:pt>
                <c:pt idx="867" formatCode="General">
                  <c:v>267648</c:v>
                </c:pt>
                <c:pt idx="868" formatCode="General">
                  <c:v>0</c:v>
                </c:pt>
                <c:pt idx="869" formatCode="General">
                  <c:v>0</c:v>
                </c:pt>
                <c:pt idx="870" formatCode="General">
                  <c:v>185219</c:v>
                </c:pt>
                <c:pt idx="871" formatCode="General">
                  <c:v>219440</c:v>
                </c:pt>
                <c:pt idx="872" formatCode="General">
                  <c:v>322392</c:v>
                </c:pt>
                <c:pt idx="873" formatCode="General">
                  <c:v>359516</c:v>
                </c:pt>
                <c:pt idx="874" formatCode="General">
                  <c:v>281803</c:v>
                </c:pt>
                <c:pt idx="875" formatCode="General">
                  <c:v>0</c:v>
                </c:pt>
                <c:pt idx="876" formatCode="General">
                  <c:v>0</c:v>
                </c:pt>
                <c:pt idx="877" formatCode="General">
                  <c:v>226448</c:v>
                </c:pt>
                <c:pt idx="878" formatCode="General">
                  <c:v>496084</c:v>
                </c:pt>
                <c:pt idx="879" formatCode="General">
                  <c:v>372283</c:v>
                </c:pt>
                <c:pt idx="880" formatCode="General">
                  <c:v>0</c:v>
                </c:pt>
                <c:pt idx="881" formatCode="General">
                  <c:v>668732</c:v>
                </c:pt>
                <c:pt idx="882" formatCode="General">
                  <c:v>0</c:v>
                </c:pt>
                <c:pt idx="883" formatCode="General">
                  <c:v>0</c:v>
                </c:pt>
                <c:pt idx="884" formatCode="General">
                  <c:v>151763</c:v>
                </c:pt>
                <c:pt idx="885" formatCode="General">
                  <c:v>177156</c:v>
                </c:pt>
                <c:pt idx="886" formatCode="General">
                  <c:v>236985</c:v>
                </c:pt>
                <c:pt idx="887" formatCode="General">
                  <c:v>238488</c:v>
                </c:pt>
                <c:pt idx="888" formatCode="General">
                  <c:v>508676</c:v>
                </c:pt>
                <c:pt idx="889" formatCode="General">
                  <c:v>0</c:v>
                </c:pt>
                <c:pt idx="890" formatCode="General">
                  <c:v>0</c:v>
                </c:pt>
                <c:pt idx="891" formatCode="General">
                  <c:v>1063681</c:v>
                </c:pt>
                <c:pt idx="892" formatCode="General">
                  <c:v>156981</c:v>
                </c:pt>
                <c:pt idx="893" formatCode="General">
                  <c:v>474218</c:v>
                </c:pt>
                <c:pt idx="894" formatCode="General">
                  <c:v>329556</c:v>
                </c:pt>
                <c:pt idx="895" formatCode="General">
                  <c:v>274453</c:v>
                </c:pt>
                <c:pt idx="896" formatCode="General">
                  <c:v>0</c:v>
                </c:pt>
                <c:pt idx="897" formatCode="General">
                  <c:v>0</c:v>
                </c:pt>
                <c:pt idx="898" formatCode="General">
                  <c:v>260197</c:v>
                </c:pt>
                <c:pt idx="899" formatCode="General">
                  <c:v>112811</c:v>
                </c:pt>
                <c:pt idx="900" formatCode="General">
                  <c:v>333417</c:v>
                </c:pt>
                <c:pt idx="901" formatCode="General">
                  <c:v>287602</c:v>
                </c:pt>
                <c:pt idx="902" formatCode="General">
                  <c:v>313628</c:v>
                </c:pt>
                <c:pt idx="903" formatCode="General">
                  <c:v>0</c:v>
                </c:pt>
                <c:pt idx="904" formatCode="General">
                  <c:v>0</c:v>
                </c:pt>
                <c:pt idx="905" formatCode="General">
                  <c:v>55225</c:v>
                </c:pt>
                <c:pt idx="906" formatCode="General">
                  <c:v>383507</c:v>
                </c:pt>
                <c:pt idx="907" formatCode="General">
                  <c:v>271092</c:v>
                </c:pt>
                <c:pt idx="908" formatCode="General">
                  <c:v>197295</c:v>
                </c:pt>
                <c:pt idx="909" formatCode="General">
                  <c:v>257232</c:v>
                </c:pt>
                <c:pt idx="910" formatCode="General">
                  <c:v>0</c:v>
                </c:pt>
                <c:pt idx="911" formatCode="General">
                  <c:v>0</c:v>
                </c:pt>
                <c:pt idx="912" formatCode="General">
                  <c:v>122929</c:v>
                </c:pt>
                <c:pt idx="913" formatCode="General">
                  <c:v>25848</c:v>
                </c:pt>
                <c:pt idx="914" formatCode="General">
                  <c:v>248101</c:v>
                </c:pt>
                <c:pt idx="915" formatCode="General">
                  <c:v>169633</c:v>
                </c:pt>
                <c:pt idx="916" formatCode="General">
                  <c:v>88049</c:v>
                </c:pt>
                <c:pt idx="917" formatCode="General">
                  <c:v>0</c:v>
                </c:pt>
                <c:pt idx="918" formatCode="General">
                  <c:v>0</c:v>
                </c:pt>
                <c:pt idx="919" formatCode="General">
                  <c:v>141331</c:v>
                </c:pt>
                <c:pt idx="920" formatCode="General">
                  <c:v>325989</c:v>
                </c:pt>
                <c:pt idx="921" formatCode="General">
                  <c:v>275449</c:v>
                </c:pt>
                <c:pt idx="922" formatCode="General">
                  <c:v>335473</c:v>
                </c:pt>
                <c:pt idx="923" formatCode="General">
                  <c:v>170587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C1-40C9-820C-DA862DF93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-268929376"/>
        <c:axId val="-268925024"/>
      </c:barChart>
      <c:lineChart>
        <c:grouping val="standard"/>
        <c:varyColors val="0"/>
        <c:ser>
          <c:idx val="1"/>
          <c:order val="1"/>
          <c:tx>
            <c:strRef>
              <c:f>'A-55'!$D$7</c:f>
              <c:strCache>
                <c:ptCount val="1"/>
                <c:pt idx="0">
                  <c:v>CBIO average price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rgbClr val="1F497D"/>
              </a:solidFill>
              <a:ln w="9525">
                <a:noFill/>
              </a:ln>
              <a:effectLst/>
            </c:spPr>
          </c:marker>
          <c:cat>
            <c:numRef>
              <c:f>'A-55'!$A$9:$A$932</c:f>
              <c:numCache>
                <c:formatCode>[$-409]mmm\.\ d\,\ yy;@</c:formatCode>
                <c:ptCount val="924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</c:numCache>
            </c:numRef>
          </c:cat>
          <c:val>
            <c:numRef>
              <c:f>'A-55'!$D$9:$D$932</c:f>
              <c:numCache>
                <c:formatCode>#,##0.00</c:formatCode>
                <c:ptCount val="924"/>
                <c:pt idx="4">
                  <c:v>45.458674440000003</c:v>
                </c:pt>
                <c:pt idx="5">
                  <c:v>52.57765878</c:v>
                </c:pt>
                <c:pt idx="6">
                  <c:v>53.333024129999998</c:v>
                </c:pt>
                <c:pt idx="9">
                  <c:v>53.382376139999998</c:v>
                </c:pt>
                <c:pt idx="10">
                  <c:v>54.868774019999996</c:v>
                </c:pt>
                <c:pt idx="11">
                  <c:v>55.641512050000003</c:v>
                </c:pt>
                <c:pt idx="12">
                  <c:v>55.659821270000002</c:v>
                </c:pt>
                <c:pt idx="13">
                  <c:v>55.694352539999997</c:v>
                </c:pt>
                <c:pt idx="16">
                  <c:v>56.298641979999999</c:v>
                </c:pt>
                <c:pt idx="17">
                  <c:v>57.097837669999997</c:v>
                </c:pt>
                <c:pt idx="18">
                  <c:v>60.269779710000002</c:v>
                </c:pt>
                <c:pt idx="19">
                  <c:v>62.116797320000003</c:v>
                </c:pt>
                <c:pt idx="20">
                  <c:v>66.001159439999995</c:v>
                </c:pt>
                <c:pt idx="23">
                  <c:v>69.006079</c:v>
                </c:pt>
                <c:pt idx="24">
                  <c:v>69.948772230000003</c:v>
                </c:pt>
                <c:pt idx="25">
                  <c:v>69.950282790000003</c:v>
                </c:pt>
                <c:pt idx="26">
                  <c:v>69.744440109999999</c:v>
                </c:pt>
                <c:pt idx="27">
                  <c:v>70.450176749999997</c:v>
                </c:pt>
                <c:pt idx="30">
                  <c:v>70.493187849999998</c:v>
                </c:pt>
                <c:pt idx="31">
                  <c:v>71.39186454</c:v>
                </c:pt>
                <c:pt idx="32">
                  <c:v>72.939602219999998</c:v>
                </c:pt>
                <c:pt idx="33">
                  <c:v>74.292235520000006</c:v>
                </c:pt>
                <c:pt idx="34">
                  <c:v>77.373197599999997</c:v>
                </c:pt>
                <c:pt idx="37">
                  <c:v>78.798851189999993</c:v>
                </c:pt>
                <c:pt idx="38">
                  <c:v>80.236655310000003</c:v>
                </c:pt>
                <c:pt idx="39">
                  <c:v>80.365046019999994</c:v>
                </c:pt>
                <c:pt idx="40">
                  <c:v>82.587812130000003</c:v>
                </c:pt>
                <c:pt idx="41">
                  <c:v>85.120991380000007</c:v>
                </c:pt>
                <c:pt idx="44">
                  <c:v>89.352535799999998</c:v>
                </c:pt>
                <c:pt idx="45">
                  <c:v>89.80048764</c:v>
                </c:pt>
                <c:pt idx="46">
                  <c:v>91.966811960000001</c:v>
                </c:pt>
                <c:pt idx="47">
                  <c:v>92.880401730000003</c:v>
                </c:pt>
                <c:pt idx="48">
                  <c:v>95.302819920000005</c:v>
                </c:pt>
                <c:pt idx="51">
                  <c:v>93.805606990000001</c:v>
                </c:pt>
                <c:pt idx="52">
                  <c:v>94.108949510000002</c:v>
                </c:pt>
                <c:pt idx="53">
                  <c:v>95.644094219999999</c:v>
                </c:pt>
                <c:pt idx="54">
                  <c:v>97.154980749999993</c:v>
                </c:pt>
                <c:pt idx="55">
                  <c:v>98.892592269999994</c:v>
                </c:pt>
                <c:pt idx="60">
                  <c:v>100.33837654</c:v>
                </c:pt>
                <c:pt idx="61">
                  <c:v>101.34474720999999</c:v>
                </c:pt>
                <c:pt idx="62">
                  <c:v>100.27739697</c:v>
                </c:pt>
                <c:pt idx="65">
                  <c:v>100.15939188999999</c:v>
                </c:pt>
                <c:pt idx="66">
                  <c:v>98.667489000000003</c:v>
                </c:pt>
                <c:pt idx="67">
                  <c:v>98.092637980000006</c:v>
                </c:pt>
                <c:pt idx="68">
                  <c:v>98.772381409999994</c:v>
                </c:pt>
                <c:pt idx="69">
                  <c:v>98.087536400000005</c:v>
                </c:pt>
                <c:pt idx="72">
                  <c:v>98.073837749999996</c:v>
                </c:pt>
                <c:pt idx="73">
                  <c:v>98.022347310000001</c:v>
                </c:pt>
                <c:pt idx="74">
                  <c:v>98.261459529999996</c:v>
                </c:pt>
                <c:pt idx="75">
                  <c:v>98.585242879999996</c:v>
                </c:pt>
                <c:pt idx="76">
                  <c:v>98.895098910000002</c:v>
                </c:pt>
                <c:pt idx="79">
                  <c:v>99.85220357</c:v>
                </c:pt>
                <c:pt idx="80">
                  <c:v>99.03163112</c:v>
                </c:pt>
                <c:pt idx="81">
                  <c:v>98.528340830000005</c:v>
                </c:pt>
                <c:pt idx="82">
                  <c:v>98.278122539999998</c:v>
                </c:pt>
                <c:pt idx="83">
                  <c:v>97.897232389999999</c:v>
                </c:pt>
                <c:pt idx="86">
                  <c:v>96.382741710000005</c:v>
                </c:pt>
                <c:pt idx="87">
                  <c:v>95.355750990000004</c:v>
                </c:pt>
                <c:pt idx="88">
                  <c:v>92.625719399999994</c:v>
                </c:pt>
                <c:pt idx="89">
                  <c:v>92.55545497</c:v>
                </c:pt>
                <c:pt idx="90">
                  <c:v>94.260504800000007</c:v>
                </c:pt>
                <c:pt idx="93">
                  <c:v>93.532596170000005</c:v>
                </c:pt>
                <c:pt idx="94">
                  <c:v>93.281401389999999</c:v>
                </c:pt>
                <c:pt idx="95">
                  <c:v>94.255230990000001</c:v>
                </c:pt>
                <c:pt idx="96">
                  <c:v>94.941510539999996</c:v>
                </c:pt>
                <c:pt idx="97">
                  <c:v>99.230245539999999</c:v>
                </c:pt>
                <c:pt idx="100">
                  <c:v>96.235473999999996</c:v>
                </c:pt>
                <c:pt idx="101">
                  <c:v>97.576709949999994</c:v>
                </c:pt>
                <c:pt idx="102">
                  <c:v>98.361981950000001</c:v>
                </c:pt>
                <c:pt idx="103">
                  <c:v>100.19018755</c:v>
                </c:pt>
                <c:pt idx="107">
                  <c:v>99.589333699999997</c:v>
                </c:pt>
                <c:pt idx="108">
                  <c:v>99.594913450000007</c:v>
                </c:pt>
                <c:pt idx="109">
                  <c:v>99.523867469999999</c:v>
                </c:pt>
                <c:pt idx="111">
                  <c:v>99.450786730000004</c:v>
                </c:pt>
                <c:pt idx="114">
                  <c:v>99.642416159999996</c:v>
                </c:pt>
                <c:pt idx="115">
                  <c:v>99.564480750000001</c:v>
                </c:pt>
                <c:pt idx="116">
                  <c:v>99.499456140000007</c:v>
                </c:pt>
                <c:pt idx="117">
                  <c:v>99.529841540000007</c:v>
                </c:pt>
                <c:pt idx="118">
                  <c:v>99.382937679999998</c:v>
                </c:pt>
                <c:pt idx="121">
                  <c:v>99.664941920000004</c:v>
                </c:pt>
                <c:pt idx="122">
                  <c:v>100.49003884</c:v>
                </c:pt>
                <c:pt idx="123">
                  <c:v>99.855307139999994</c:v>
                </c:pt>
                <c:pt idx="124">
                  <c:v>100.13668800000001</c:v>
                </c:pt>
                <c:pt idx="125">
                  <c:v>100.6657711</c:v>
                </c:pt>
                <c:pt idx="128">
                  <c:v>101.01646460000001</c:v>
                </c:pt>
                <c:pt idx="129">
                  <c:v>101.3442051</c:v>
                </c:pt>
                <c:pt idx="130">
                  <c:v>101.93133704</c:v>
                </c:pt>
                <c:pt idx="131">
                  <c:v>102.01440972</c:v>
                </c:pt>
                <c:pt idx="132">
                  <c:v>102.31101270000001</c:v>
                </c:pt>
                <c:pt idx="135">
                  <c:v>102.9080845</c:v>
                </c:pt>
                <c:pt idx="136">
                  <c:v>104.69703505</c:v>
                </c:pt>
                <c:pt idx="137">
                  <c:v>108.37707752999999</c:v>
                </c:pt>
                <c:pt idx="138">
                  <c:v>108.41653555000001</c:v>
                </c:pt>
                <c:pt idx="139">
                  <c:v>108.38700956</c:v>
                </c:pt>
                <c:pt idx="142">
                  <c:v>109.83638268999999</c:v>
                </c:pt>
                <c:pt idx="143">
                  <c:v>114.15881317</c:v>
                </c:pt>
                <c:pt idx="144">
                  <c:v>118.40556932</c:v>
                </c:pt>
                <c:pt idx="145">
                  <c:v>119.26555599</c:v>
                </c:pt>
                <c:pt idx="146">
                  <c:v>117.78460303999999</c:v>
                </c:pt>
                <c:pt idx="149">
                  <c:v>118.39513108</c:v>
                </c:pt>
                <c:pt idx="150">
                  <c:v>119.06093512</c:v>
                </c:pt>
                <c:pt idx="151">
                  <c:v>119.47664755</c:v>
                </c:pt>
                <c:pt idx="152">
                  <c:v>119.55259012</c:v>
                </c:pt>
                <c:pt idx="153">
                  <c:v>119.55893222</c:v>
                </c:pt>
                <c:pt idx="156">
                  <c:v>119.80394663</c:v>
                </c:pt>
                <c:pt idx="157">
                  <c:v>120.02686785</c:v>
                </c:pt>
                <c:pt idx="158">
                  <c:v>120.27997104000001</c:v>
                </c:pt>
                <c:pt idx="159">
                  <c:v>125.92670311000001</c:v>
                </c:pt>
                <c:pt idx="160">
                  <c:v>128.91108592</c:v>
                </c:pt>
                <c:pt idx="163">
                  <c:v>131.10868671</c:v>
                </c:pt>
                <c:pt idx="164">
                  <c:v>133.21931534000001</c:v>
                </c:pt>
                <c:pt idx="165">
                  <c:v>142.0688523</c:v>
                </c:pt>
                <c:pt idx="167">
                  <c:v>156.31773891</c:v>
                </c:pt>
                <c:pt idx="170">
                  <c:v>169.48835192999999</c:v>
                </c:pt>
                <c:pt idx="171">
                  <c:v>170.72649741999999</c:v>
                </c:pt>
                <c:pt idx="172">
                  <c:v>171.42471843999999</c:v>
                </c:pt>
                <c:pt idx="173">
                  <c:v>174.04663045000001</c:v>
                </c:pt>
                <c:pt idx="174">
                  <c:v>177.31594612000001</c:v>
                </c:pt>
                <c:pt idx="177">
                  <c:v>180.20374497</c:v>
                </c:pt>
                <c:pt idx="178">
                  <c:v>186.70294408000001</c:v>
                </c:pt>
                <c:pt idx="179">
                  <c:v>196.91117223000001</c:v>
                </c:pt>
                <c:pt idx="180">
                  <c:v>202.65184183</c:v>
                </c:pt>
                <c:pt idx="181">
                  <c:v>196.32932416</c:v>
                </c:pt>
                <c:pt idx="184">
                  <c:v>196.46558726000001</c:v>
                </c:pt>
                <c:pt idx="185">
                  <c:v>196.65712528</c:v>
                </c:pt>
                <c:pt idx="186">
                  <c:v>197.26043156</c:v>
                </c:pt>
                <c:pt idx="187">
                  <c:v>196.30919618999999</c:v>
                </c:pt>
                <c:pt idx="188">
                  <c:v>195.17026408999999</c:v>
                </c:pt>
                <c:pt idx="191">
                  <c:v>194.19140658000001</c:v>
                </c:pt>
                <c:pt idx="192">
                  <c:v>194.21423267</c:v>
                </c:pt>
                <c:pt idx="193">
                  <c:v>193.51375673000001</c:v>
                </c:pt>
                <c:pt idx="194">
                  <c:v>188.86203738</c:v>
                </c:pt>
                <c:pt idx="195">
                  <c:v>175.25517166</c:v>
                </c:pt>
                <c:pt idx="198">
                  <c:v>153.94930165</c:v>
                </c:pt>
                <c:pt idx="199">
                  <c:v>126.09878126</c:v>
                </c:pt>
                <c:pt idx="200">
                  <c:v>108.08370099</c:v>
                </c:pt>
                <c:pt idx="201">
                  <c:v>96.506246779999998</c:v>
                </c:pt>
                <c:pt idx="202">
                  <c:v>101.31586808</c:v>
                </c:pt>
                <c:pt idx="206">
                  <c:v>101.33923199</c:v>
                </c:pt>
                <c:pt idx="207">
                  <c:v>99.347995269999998</c:v>
                </c:pt>
                <c:pt idx="208">
                  <c:v>99.480405189999999</c:v>
                </c:pt>
                <c:pt idx="209">
                  <c:v>93.566877750000003</c:v>
                </c:pt>
                <c:pt idx="212">
                  <c:v>93.891240479999993</c:v>
                </c:pt>
                <c:pt idx="213">
                  <c:v>95.578107119999999</c:v>
                </c:pt>
                <c:pt idx="214">
                  <c:v>90.40832091</c:v>
                </c:pt>
                <c:pt idx="215">
                  <c:v>90.451408540000003</c:v>
                </c:pt>
                <c:pt idx="216">
                  <c:v>90.152648690000007</c:v>
                </c:pt>
                <c:pt idx="219">
                  <c:v>89.564181820000002</c:v>
                </c:pt>
                <c:pt idx="220">
                  <c:v>90.10048037</c:v>
                </c:pt>
                <c:pt idx="221">
                  <c:v>90.018085940000006</c:v>
                </c:pt>
                <c:pt idx="222">
                  <c:v>90.289609510000005</c:v>
                </c:pt>
                <c:pt idx="223">
                  <c:v>90.844147660000004</c:v>
                </c:pt>
                <c:pt idx="226">
                  <c:v>91.451656209999996</c:v>
                </c:pt>
                <c:pt idx="227">
                  <c:v>91.423229629999994</c:v>
                </c:pt>
                <c:pt idx="228">
                  <c:v>90.992531769999999</c:v>
                </c:pt>
                <c:pt idx="229">
                  <c:v>90.812632640000004</c:v>
                </c:pt>
                <c:pt idx="230">
                  <c:v>90.637005709999997</c:v>
                </c:pt>
                <c:pt idx="233">
                  <c:v>90.074925350000001</c:v>
                </c:pt>
                <c:pt idx="234">
                  <c:v>90.3139027</c:v>
                </c:pt>
                <c:pt idx="235">
                  <c:v>90.092931350000001</c:v>
                </c:pt>
                <c:pt idx="236">
                  <c:v>89.902079619999995</c:v>
                </c:pt>
                <c:pt idx="237">
                  <c:v>89.697380229999993</c:v>
                </c:pt>
                <c:pt idx="240">
                  <c:v>88.818221170000001</c:v>
                </c:pt>
                <c:pt idx="241">
                  <c:v>88.221429040000004</c:v>
                </c:pt>
                <c:pt idx="242">
                  <c:v>87.755005080000004</c:v>
                </c:pt>
                <c:pt idx="243">
                  <c:v>86.845415540000005</c:v>
                </c:pt>
                <c:pt idx="244">
                  <c:v>86.565769779999997</c:v>
                </c:pt>
                <c:pt idx="247">
                  <c:v>85.877739579999997</c:v>
                </c:pt>
                <c:pt idx="248">
                  <c:v>82.334337919999996</c:v>
                </c:pt>
                <c:pt idx="250">
                  <c:v>68.186926999999997</c:v>
                </c:pt>
                <c:pt idx="251">
                  <c:v>61.20776154</c:v>
                </c:pt>
                <c:pt idx="254">
                  <c:v>65.484100819999995</c:v>
                </c:pt>
                <c:pt idx="255">
                  <c:v>69.290571880000002</c:v>
                </c:pt>
                <c:pt idx="256">
                  <c:v>74.947319539999995</c:v>
                </c:pt>
                <c:pt idx="257">
                  <c:v>77.256135</c:v>
                </c:pt>
                <c:pt idx="258">
                  <c:v>88.9</c:v>
                </c:pt>
                <c:pt idx="261">
                  <c:v>87.890955469999994</c:v>
                </c:pt>
                <c:pt idx="262">
                  <c:v>89.843668699999995</c:v>
                </c:pt>
                <c:pt idx="263">
                  <c:v>89.177536369999999</c:v>
                </c:pt>
                <c:pt idx="264">
                  <c:v>87.463018079999998</c:v>
                </c:pt>
                <c:pt idx="265">
                  <c:v>87.730853089999997</c:v>
                </c:pt>
                <c:pt idx="268">
                  <c:v>87.104187690000003</c:v>
                </c:pt>
                <c:pt idx="269">
                  <c:v>86.907297900000003</c:v>
                </c:pt>
                <c:pt idx="270">
                  <c:v>87.236880360000001</c:v>
                </c:pt>
                <c:pt idx="271">
                  <c:v>87.151998599999999</c:v>
                </c:pt>
                <c:pt idx="272">
                  <c:v>88.010250810000002</c:v>
                </c:pt>
                <c:pt idx="275">
                  <c:v>88.395132450000006</c:v>
                </c:pt>
                <c:pt idx="276">
                  <c:v>88.451561249999997</c:v>
                </c:pt>
                <c:pt idx="277">
                  <c:v>88.874318759999994</c:v>
                </c:pt>
                <c:pt idx="278">
                  <c:v>88.986754680000004</c:v>
                </c:pt>
                <c:pt idx="279">
                  <c:v>89.045272510000004</c:v>
                </c:pt>
                <c:pt idx="282">
                  <c:v>89.360006339999998</c:v>
                </c:pt>
                <c:pt idx="283">
                  <c:v>89.355418850000007</c:v>
                </c:pt>
                <c:pt idx="285">
                  <c:v>89.025950510000001</c:v>
                </c:pt>
                <c:pt idx="286">
                  <c:v>89.195378009999999</c:v>
                </c:pt>
                <c:pt idx="289">
                  <c:v>89.244937399999998</c:v>
                </c:pt>
                <c:pt idx="290">
                  <c:v>89.07390891</c:v>
                </c:pt>
                <c:pt idx="291">
                  <c:v>88.753154269999996</c:v>
                </c:pt>
                <c:pt idx="292">
                  <c:v>88.864097079999993</c:v>
                </c:pt>
                <c:pt idx="293">
                  <c:v>88.901390980000002</c:v>
                </c:pt>
                <c:pt idx="296">
                  <c:v>89.247976399999999</c:v>
                </c:pt>
                <c:pt idx="297">
                  <c:v>89.898408140000001</c:v>
                </c:pt>
                <c:pt idx="298">
                  <c:v>90.781627779999994</c:v>
                </c:pt>
                <c:pt idx="299">
                  <c:v>91.916843990000004</c:v>
                </c:pt>
                <c:pt idx="300">
                  <c:v>93.689331280000005</c:v>
                </c:pt>
                <c:pt idx="303">
                  <c:v>97.784055370000004</c:v>
                </c:pt>
                <c:pt idx="304">
                  <c:v>100.69204508999999</c:v>
                </c:pt>
                <c:pt idx="306">
                  <c:v>101.18273994</c:v>
                </c:pt>
                <c:pt idx="307">
                  <c:v>102.15826602</c:v>
                </c:pt>
                <c:pt idx="310">
                  <c:v>102.21342848</c:v>
                </c:pt>
                <c:pt idx="311">
                  <c:v>101.91506836000001</c:v>
                </c:pt>
                <c:pt idx="312">
                  <c:v>101.79299591</c:v>
                </c:pt>
                <c:pt idx="313">
                  <c:v>101.90676185</c:v>
                </c:pt>
                <c:pt idx="314">
                  <c:v>102.10433303000001</c:v>
                </c:pt>
                <c:pt idx="317">
                  <c:v>102.04336451</c:v>
                </c:pt>
                <c:pt idx="319">
                  <c:v>101.49680447999999</c:v>
                </c:pt>
                <c:pt idx="320">
                  <c:v>102.15938371</c:v>
                </c:pt>
                <c:pt idx="321">
                  <c:v>101.71727850000001</c:v>
                </c:pt>
                <c:pt idx="324">
                  <c:v>101.08204616</c:v>
                </c:pt>
                <c:pt idx="325">
                  <c:v>100.2776114</c:v>
                </c:pt>
                <c:pt idx="326">
                  <c:v>99.489829029999996</c:v>
                </c:pt>
                <c:pt idx="327">
                  <c:v>99.70550136</c:v>
                </c:pt>
                <c:pt idx="328">
                  <c:v>99.33968084</c:v>
                </c:pt>
                <c:pt idx="331">
                  <c:v>98.492775320000007</c:v>
                </c:pt>
                <c:pt idx="332">
                  <c:v>97.090729789999997</c:v>
                </c:pt>
                <c:pt idx="333">
                  <c:v>93.976603069999996</c:v>
                </c:pt>
                <c:pt idx="334">
                  <c:v>89.738574200000002</c:v>
                </c:pt>
                <c:pt idx="335">
                  <c:v>85.72376423</c:v>
                </c:pt>
                <c:pt idx="338">
                  <c:v>85.641136079999995</c:v>
                </c:pt>
                <c:pt idx="339">
                  <c:v>85.608951090000005</c:v>
                </c:pt>
                <c:pt idx="340">
                  <c:v>84.468169660000001</c:v>
                </c:pt>
                <c:pt idx="341">
                  <c:v>84.507581160000001</c:v>
                </c:pt>
                <c:pt idx="342">
                  <c:v>84.760287169999998</c:v>
                </c:pt>
                <c:pt idx="345">
                  <c:v>85.138445790000006</c:v>
                </c:pt>
                <c:pt idx="346">
                  <c:v>85.996447559999993</c:v>
                </c:pt>
                <c:pt idx="347">
                  <c:v>86.785603330000001</c:v>
                </c:pt>
                <c:pt idx="348">
                  <c:v>87.098291930000002</c:v>
                </c:pt>
                <c:pt idx="349">
                  <c:v>87.971969259999995</c:v>
                </c:pt>
                <c:pt idx="352">
                  <c:v>88.190618549999996</c:v>
                </c:pt>
                <c:pt idx="353">
                  <c:v>88.651753420000006</c:v>
                </c:pt>
                <c:pt idx="354">
                  <c:v>88.833829919999999</c:v>
                </c:pt>
                <c:pt idx="355">
                  <c:v>87.849347949999995</c:v>
                </c:pt>
                <c:pt idx="356">
                  <c:v>87.480192509999995</c:v>
                </c:pt>
                <c:pt idx="359">
                  <c:v>87.376524919999994</c:v>
                </c:pt>
                <c:pt idx="360">
                  <c:v>86.207184049999995</c:v>
                </c:pt>
                <c:pt idx="361">
                  <c:v>86.528388469999996</c:v>
                </c:pt>
                <c:pt idx="362">
                  <c:v>85.561146629999996</c:v>
                </c:pt>
                <c:pt idx="363">
                  <c:v>87</c:v>
                </c:pt>
                <c:pt idx="367">
                  <c:v>85.016108790000004</c:v>
                </c:pt>
                <c:pt idx="368">
                  <c:v>86.608159630000003</c:v>
                </c:pt>
                <c:pt idx="369">
                  <c:v>86.211804599999994</c:v>
                </c:pt>
                <c:pt idx="370">
                  <c:v>86.397772270000004</c:v>
                </c:pt>
                <c:pt idx="373">
                  <c:v>86.112688700000007</c:v>
                </c:pt>
                <c:pt idx="374">
                  <c:v>86.565879929999994</c:v>
                </c:pt>
                <c:pt idx="375">
                  <c:v>86.550752849999995</c:v>
                </c:pt>
                <c:pt idx="376">
                  <c:v>86.598186920000003</c:v>
                </c:pt>
                <c:pt idx="377">
                  <c:v>87.064268519999999</c:v>
                </c:pt>
                <c:pt idx="380">
                  <c:v>87.147497189999996</c:v>
                </c:pt>
                <c:pt idx="381">
                  <c:v>87.10257593</c:v>
                </c:pt>
                <c:pt idx="382">
                  <c:v>87.110703490000006</c:v>
                </c:pt>
                <c:pt idx="383">
                  <c:v>87.098406179999998</c:v>
                </c:pt>
                <c:pt idx="384">
                  <c:v>87.236077850000001</c:v>
                </c:pt>
                <c:pt idx="387">
                  <c:v>87.232642940000005</c:v>
                </c:pt>
                <c:pt idx="388">
                  <c:v>87.134368019999997</c:v>
                </c:pt>
                <c:pt idx="389">
                  <c:v>87.123051750000002</c:v>
                </c:pt>
                <c:pt idx="390">
                  <c:v>88.082389019999994</c:v>
                </c:pt>
                <c:pt idx="391">
                  <c:v>88.882536990000006</c:v>
                </c:pt>
                <c:pt idx="394">
                  <c:v>91.108430709999993</c:v>
                </c:pt>
                <c:pt idx="395">
                  <c:v>93.028065010000006</c:v>
                </c:pt>
                <c:pt idx="396">
                  <c:v>94.937273520000005</c:v>
                </c:pt>
                <c:pt idx="397">
                  <c:v>94.91646317</c:v>
                </c:pt>
                <c:pt idx="398">
                  <c:v>95.542832239999996</c:v>
                </c:pt>
                <c:pt idx="401">
                  <c:v>95.306008590000005</c:v>
                </c:pt>
                <c:pt idx="402">
                  <c:v>96.464138820000002</c:v>
                </c:pt>
                <c:pt idx="403">
                  <c:v>97.163701970000005</c:v>
                </c:pt>
                <c:pt idx="404">
                  <c:v>97.524797699999993</c:v>
                </c:pt>
                <c:pt idx="405">
                  <c:v>98.096930139999998</c:v>
                </c:pt>
                <c:pt idx="408">
                  <c:v>99.546094479999994</c:v>
                </c:pt>
                <c:pt idx="409">
                  <c:v>100.15122819</c:v>
                </c:pt>
                <c:pt idx="410">
                  <c:v>100.17235162</c:v>
                </c:pt>
                <c:pt idx="411">
                  <c:v>100.59076689</c:v>
                </c:pt>
                <c:pt idx="412">
                  <c:v>100.25931434</c:v>
                </c:pt>
                <c:pt idx="417">
                  <c:v>100.14850595999999</c:v>
                </c:pt>
                <c:pt idx="418">
                  <c:v>100.8577415</c:v>
                </c:pt>
                <c:pt idx="419">
                  <c:v>100.64298999</c:v>
                </c:pt>
                <c:pt idx="422">
                  <c:v>100.07727034</c:v>
                </c:pt>
                <c:pt idx="423">
                  <c:v>99.791122650000005</c:v>
                </c:pt>
                <c:pt idx="424" formatCode="General">
                  <c:v>99.621652569999995</c:v>
                </c:pt>
                <c:pt idx="425" formatCode="General">
                  <c:v>99.257451059999994</c:v>
                </c:pt>
                <c:pt idx="426" formatCode="General">
                  <c:v>98.673632170000005</c:v>
                </c:pt>
                <c:pt idx="429" formatCode="General">
                  <c:v>98.481711509999997</c:v>
                </c:pt>
                <c:pt idx="430" formatCode="General">
                  <c:v>98.400361050000001</c:v>
                </c:pt>
                <c:pt idx="431" formatCode="General">
                  <c:v>98.537664109999994</c:v>
                </c:pt>
                <c:pt idx="432" formatCode="General">
                  <c:v>98.299238560000006</c:v>
                </c:pt>
                <c:pt idx="433" formatCode="General">
                  <c:v>98.21136113</c:v>
                </c:pt>
                <c:pt idx="436" formatCode="General">
                  <c:v>98.304554240000002</c:v>
                </c:pt>
                <c:pt idx="437" formatCode="General">
                  <c:v>98.204010220000001</c:v>
                </c:pt>
                <c:pt idx="438" formatCode="General">
                  <c:v>98.237011780000003</c:v>
                </c:pt>
                <c:pt idx="439" formatCode="General">
                  <c:v>98.20142371</c:v>
                </c:pt>
                <c:pt idx="440" formatCode="General">
                  <c:v>98.075514479999995</c:v>
                </c:pt>
                <c:pt idx="443" formatCode="General">
                  <c:v>98.03568199</c:v>
                </c:pt>
                <c:pt idx="444" formatCode="General">
                  <c:v>97.824297040000005</c:v>
                </c:pt>
                <c:pt idx="445" formatCode="General">
                  <c:v>97.49319989</c:v>
                </c:pt>
                <c:pt idx="446" formatCode="General">
                  <c:v>97.072817700000002</c:v>
                </c:pt>
                <c:pt idx="447" formatCode="General">
                  <c:v>95.821111860000002</c:v>
                </c:pt>
                <c:pt idx="450" formatCode="General">
                  <c:v>95.378604170000003</c:v>
                </c:pt>
                <c:pt idx="451" formatCode="General">
                  <c:v>97.220055720000005</c:v>
                </c:pt>
                <c:pt idx="452" formatCode="General">
                  <c:v>97.039937030000004</c:v>
                </c:pt>
                <c:pt idx="453" formatCode="General">
                  <c:v>96.201538749999997</c:v>
                </c:pt>
                <c:pt idx="454" formatCode="General">
                  <c:v>95.706896819999997</c:v>
                </c:pt>
                <c:pt idx="457" formatCode="General">
                  <c:v>96.125843599999996</c:v>
                </c:pt>
                <c:pt idx="458" formatCode="General">
                  <c:v>96.157980330000001</c:v>
                </c:pt>
                <c:pt idx="459" formatCode="General">
                  <c:v>95.430908979999998</c:v>
                </c:pt>
                <c:pt idx="460" formatCode="General">
                  <c:v>94.57126384</c:v>
                </c:pt>
                <c:pt idx="464" formatCode="General">
                  <c:v>94.818980940000003</c:v>
                </c:pt>
                <c:pt idx="465" formatCode="General">
                  <c:v>94.874526309999993</c:v>
                </c:pt>
                <c:pt idx="466" formatCode="General">
                  <c:v>94.86926081</c:v>
                </c:pt>
                <c:pt idx="467" formatCode="General">
                  <c:v>94.883015569999998</c:v>
                </c:pt>
                <c:pt idx="468" formatCode="General">
                  <c:v>94.734634659999998</c:v>
                </c:pt>
                <c:pt idx="471" formatCode="General">
                  <c:v>94.391934579999997</c:v>
                </c:pt>
                <c:pt idx="472" formatCode="General">
                  <c:v>94.241167009999998</c:v>
                </c:pt>
                <c:pt idx="473" formatCode="General">
                  <c:v>94.646192170000006</c:v>
                </c:pt>
                <c:pt idx="474" formatCode="General">
                  <c:v>94.666174170000005</c:v>
                </c:pt>
                <c:pt idx="478" formatCode="General">
                  <c:v>94.959921260000002</c:v>
                </c:pt>
                <c:pt idx="479" formatCode="General">
                  <c:v>95.080253040000002</c:v>
                </c:pt>
                <c:pt idx="480" formatCode="General">
                  <c:v>95.169257430000002</c:v>
                </c:pt>
                <c:pt idx="481" formatCode="General">
                  <c:v>95.786108760000005</c:v>
                </c:pt>
                <c:pt idx="482" formatCode="General">
                  <c:v>96.912160189999994</c:v>
                </c:pt>
                <c:pt idx="486" formatCode="General">
                  <c:v>97.406757490000004</c:v>
                </c:pt>
                <c:pt idx="487" formatCode="General">
                  <c:v>97.465813249999997</c:v>
                </c:pt>
                <c:pt idx="488" formatCode="General">
                  <c:v>99.401166129999993</c:v>
                </c:pt>
                <c:pt idx="489" formatCode="General">
                  <c:v>100.19663069000001</c:v>
                </c:pt>
                <c:pt idx="492" formatCode="General">
                  <c:v>100.12000587</c:v>
                </c:pt>
                <c:pt idx="493" formatCode="General">
                  <c:v>100.04720286</c:v>
                </c:pt>
                <c:pt idx="494" formatCode="General">
                  <c:v>99.996674119999994</c:v>
                </c:pt>
                <c:pt idx="495" formatCode="General">
                  <c:v>99.987758869999993</c:v>
                </c:pt>
                <c:pt idx="496" formatCode="General">
                  <c:v>99.927679819999994</c:v>
                </c:pt>
                <c:pt idx="499" formatCode="General">
                  <c:v>100.23227571</c:v>
                </c:pt>
                <c:pt idx="500" formatCode="General">
                  <c:v>100.54187804</c:v>
                </c:pt>
                <c:pt idx="501" formatCode="General">
                  <c:v>101.98326775</c:v>
                </c:pt>
                <c:pt idx="502" formatCode="General">
                  <c:v>102.64192599</c:v>
                </c:pt>
                <c:pt idx="503" formatCode="General">
                  <c:v>105.38835994999999</c:v>
                </c:pt>
                <c:pt idx="506" formatCode="General">
                  <c:v>110.20631255000001</c:v>
                </c:pt>
                <c:pt idx="507" formatCode="General">
                  <c:v>117.67996522</c:v>
                </c:pt>
                <c:pt idx="508" formatCode="General">
                  <c:v>128.72258855999999</c:v>
                </c:pt>
                <c:pt idx="509" formatCode="General">
                  <c:v>135.26424517000001</c:v>
                </c:pt>
                <c:pt idx="510" formatCode="General">
                  <c:v>135.44788170000001</c:v>
                </c:pt>
                <c:pt idx="513" formatCode="General">
                  <c:v>133.35931314000001</c:v>
                </c:pt>
                <c:pt idx="514" formatCode="General">
                  <c:v>132.76931707</c:v>
                </c:pt>
                <c:pt idx="515" formatCode="General">
                  <c:v>130.13273608</c:v>
                </c:pt>
                <c:pt idx="516" formatCode="General">
                  <c:v>128.42227600000001</c:v>
                </c:pt>
                <c:pt idx="517" formatCode="General">
                  <c:v>125.522847</c:v>
                </c:pt>
                <c:pt idx="520" formatCode="General">
                  <c:v>126.31740600000001</c:v>
                </c:pt>
                <c:pt idx="521" formatCode="General">
                  <c:v>128.05076700000001</c:v>
                </c:pt>
                <c:pt idx="522" formatCode="General">
                  <c:v>130.07142200000001</c:v>
                </c:pt>
                <c:pt idx="524" formatCode="General">
                  <c:v>130.80472599999999</c:v>
                </c:pt>
                <c:pt idx="527" formatCode="General">
                  <c:v>131.47274200000001</c:v>
                </c:pt>
                <c:pt idx="528" formatCode="General">
                  <c:v>131.804091</c:v>
                </c:pt>
                <c:pt idx="529" formatCode="General">
                  <c:v>132.147863</c:v>
                </c:pt>
                <c:pt idx="530" formatCode="General">
                  <c:v>132.89372800000001</c:v>
                </c:pt>
                <c:pt idx="531" formatCode="General">
                  <c:v>134.50606099999999</c:v>
                </c:pt>
                <c:pt idx="534" formatCode="General">
                  <c:v>136.55938800000001</c:v>
                </c:pt>
                <c:pt idx="535" formatCode="General">
                  <c:v>139.05943300000001</c:v>
                </c:pt>
                <c:pt idx="536" formatCode="General">
                  <c:v>143.81404000000001</c:v>
                </c:pt>
                <c:pt idx="537" formatCode="General">
                  <c:v>144.297113</c:v>
                </c:pt>
                <c:pt idx="538" formatCode="General">
                  <c:v>140.14426700000001</c:v>
                </c:pt>
                <c:pt idx="541" formatCode="General">
                  <c:v>138.736591</c:v>
                </c:pt>
                <c:pt idx="542" formatCode="General">
                  <c:v>138.29519300000001</c:v>
                </c:pt>
                <c:pt idx="543" formatCode="General">
                  <c:v>137.36038500000001</c:v>
                </c:pt>
                <c:pt idx="544" formatCode="General">
                  <c:v>137.17577900000001</c:v>
                </c:pt>
                <c:pt idx="545" formatCode="General">
                  <c:v>141.28700699999999</c:v>
                </c:pt>
                <c:pt idx="548" formatCode="General">
                  <c:v>147.983037</c:v>
                </c:pt>
                <c:pt idx="549" formatCode="General">
                  <c:v>147.70590300000001</c:v>
                </c:pt>
                <c:pt idx="550" formatCode="General">
                  <c:v>147.07447999999999</c:v>
                </c:pt>
                <c:pt idx="551" formatCode="General">
                  <c:v>145.76527899999999</c:v>
                </c:pt>
                <c:pt idx="552" formatCode="General">
                  <c:v>145.258014</c:v>
                </c:pt>
                <c:pt idx="555" formatCode="General">
                  <c:v>142.48794699999999</c:v>
                </c:pt>
                <c:pt idx="556" formatCode="General">
                  <c:v>140.21454499999999</c:v>
                </c:pt>
                <c:pt idx="557" formatCode="General">
                  <c:v>139.063906</c:v>
                </c:pt>
                <c:pt idx="558" formatCode="General">
                  <c:v>138.605583</c:v>
                </c:pt>
                <c:pt idx="559" formatCode="General">
                  <c:v>138.415164</c:v>
                </c:pt>
                <c:pt idx="562" formatCode="General">
                  <c:v>136.665336</c:v>
                </c:pt>
                <c:pt idx="563" formatCode="General">
                  <c:v>134.1189</c:v>
                </c:pt>
                <c:pt idx="564" formatCode="General">
                  <c:v>129.45668499999999</c:v>
                </c:pt>
                <c:pt idx="565" formatCode="General">
                  <c:v>114.399258</c:v>
                </c:pt>
                <c:pt idx="566" formatCode="General">
                  <c:v>106.02603499999999</c:v>
                </c:pt>
                <c:pt idx="569" formatCode="General">
                  <c:v>111.316992</c:v>
                </c:pt>
                <c:pt idx="570" formatCode="General">
                  <c:v>122.63725100000001</c:v>
                </c:pt>
                <c:pt idx="571" formatCode="General">
                  <c:v>129.683718</c:v>
                </c:pt>
                <c:pt idx="572" formatCode="General">
                  <c:v>136.780213</c:v>
                </c:pt>
                <c:pt idx="573" formatCode="General">
                  <c:v>138.90967499999999</c:v>
                </c:pt>
                <c:pt idx="576" formatCode="General">
                  <c:v>134.16235499999999</c:v>
                </c:pt>
                <c:pt idx="577" formatCode="General">
                  <c:v>132.15239500000001</c:v>
                </c:pt>
                <c:pt idx="578" formatCode="General">
                  <c:v>132.47591700000001</c:v>
                </c:pt>
                <c:pt idx="579" formatCode="General">
                  <c:v>134.809437</c:v>
                </c:pt>
                <c:pt idx="580" formatCode="General">
                  <c:v>134.66018399999999</c:v>
                </c:pt>
                <c:pt idx="583" formatCode="General">
                  <c:v>133.012787</c:v>
                </c:pt>
                <c:pt idx="584" formatCode="General">
                  <c:v>134.98824300000001</c:v>
                </c:pt>
                <c:pt idx="585" formatCode="General">
                  <c:v>136.34161800000001</c:v>
                </c:pt>
                <c:pt idx="586" formatCode="General">
                  <c:v>137.097746</c:v>
                </c:pt>
                <c:pt idx="587" formatCode="General">
                  <c:v>137.76461599999999</c:v>
                </c:pt>
                <c:pt idx="590" formatCode="General">
                  <c:v>138.41167200000001</c:v>
                </c:pt>
                <c:pt idx="591" formatCode="General">
                  <c:v>138.28040200000001</c:v>
                </c:pt>
                <c:pt idx="592" formatCode="General">
                  <c:v>137.226741</c:v>
                </c:pt>
                <c:pt idx="593" formatCode="General">
                  <c:v>135.53603200000001</c:v>
                </c:pt>
                <c:pt idx="594" formatCode="General">
                  <c:v>134.058491</c:v>
                </c:pt>
                <c:pt idx="597" formatCode="General">
                  <c:v>133.48500999999999</c:v>
                </c:pt>
                <c:pt idx="598" formatCode="General">
                  <c:v>131.50492399999999</c:v>
                </c:pt>
                <c:pt idx="599" formatCode="General">
                  <c:v>129.334914</c:v>
                </c:pt>
                <c:pt idx="600" formatCode="General">
                  <c:v>125.10677800000001</c:v>
                </c:pt>
                <c:pt idx="601" formatCode="General">
                  <c:v>120.81014500000001</c:v>
                </c:pt>
                <c:pt idx="604" formatCode="General">
                  <c:v>118.984476</c:v>
                </c:pt>
                <c:pt idx="605" formatCode="General">
                  <c:v>119.458412</c:v>
                </c:pt>
                <c:pt idx="606" formatCode="General">
                  <c:v>121.283889</c:v>
                </c:pt>
                <c:pt idx="607" formatCode="General">
                  <c:v>122.78417899999999</c:v>
                </c:pt>
                <c:pt idx="608" formatCode="General">
                  <c:v>122.99963200000001</c:v>
                </c:pt>
                <c:pt idx="611" formatCode="General">
                  <c:v>123.235849</c:v>
                </c:pt>
                <c:pt idx="612" formatCode="General">
                  <c:v>124.432857</c:v>
                </c:pt>
                <c:pt idx="613" formatCode="General">
                  <c:v>124.98882999999999</c:v>
                </c:pt>
                <c:pt idx="615" formatCode="General">
                  <c:v>124.59111900000001</c:v>
                </c:pt>
                <c:pt idx="618" formatCode="General">
                  <c:v>124.485058</c:v>
                </c:pt>
                <c:pt idx="619" formatCode="General">
                  <c:v>125.06513099999999</c:v>
                </c:pt>
                <c:pt idx="620" formatCode="General">
                  <c:v>125.96401299999999</c:v>
                </c:pt>
                <c:pt idx="621" formatCode="General">
                  <c:v>126.160383</c:v>
                </c:pt>
                <c:pt idx="622" formatCode="General">
                  <c:v>126.87755900000001</c:v>
                </c:pt>
                <c:pt idx="625" formatCode="General">
                  <c:v>126.39514200000001</c:v>
                </c:pt>
                <c:pt idx="626" formatCode="General">
                  <c:v>125.183103</c:v>
                </c:pt>
                <c:pt idx="627" formatCode="General">
                  <c:v>123.9508</c:v>
                </c:pt>
                <c:pt idx="628" formatCode="General">
                  <c:v>121.656379</c:v>
                </c:pt>
                <c:pt idx="629" formatCode="General">
                  <c:v>119.26251999999999</c:v>
                </c:pt>
                <c:pt idx="632" formatCode="General">
                  <c:v>119.103202</c:v>
                </c:pt>
                <c:pt idx="633" formatCode="General">
                  <c:v>120.23120900000001</c:v>
                </c:pt>
                <c:pt idx="634" formatCode="General">
                  <c:v>120.458579</c:v>
                </c:pt>
                <c:pt idx="635" formatCode="General">
                  <c:v>120.667821</c:v>
                </c:pt>
                <c:pt idx="636" formatCode="General">
                  <c:v>119.59152899999999</c:v>
                </c:pt>
                <c:pt idx="639" formatCode="General">
                  <c:v>118.552302</c:v>
                </c:pt>
                <c:pt idx="640" formatCode="General">
                  <c:v>118.87889800000001</c:v>
                </c:pt>
                <c:pt idx="641" formatCode="General">
                  <c:v>117.326291</c:v>
                </c:pt>
                <c:pt idx="642" formatCode="General">
                  <c:v>114.45367</c:v>
                </c:pt>
                <c:pt idx="643" formatCode="General">
                  <c:v>113.757519</c:v>
                </c:pt>
                <c:pt idx="646" formatCode="General">
                  <c:v>111.13081699999999</c:v>
                </c:pt>
                <c:pt idx="647" formatCode="General">
                  <c:v>107.076177</c:v>
                </c:pt>
                <c:pt idx="648" formatCode="General">
                  <c:v>100.962435</c:v>
                </c:pt>
                <c:pt idx="650" formatCode="General">
                  <c:v>101.07678900000001</c:v>
                </c:pt>
                <c:pt idx="653" formatCode="General">
                  <c:v>103.687596</c:v>
                </c:pt>
                <c:pt idx="654" formatCode="General">
                  <c:v>111.961012</c:v>
                </c:pt>
                <c:pt idx="655" formatCode="General">
                  <c:v>112.809442</c:v>
                </c:pt>
                <c:pt idx="656" formatCode="General">
                  <c:v>112.071704</c:v>
                </c:pt>
                <c:pt idx="657" formatCode="General">
                  <c:v>110.35020400000001</c:v>
                </c:pt>
                <c:pt idx="660" formatCode="General">
                  <c:v>109.48336500000001</c:v>
                </c:pt>
                <c:pt idx="661" formatCode="General">
                  <c:v>112.132565</c:v>
                </c:pt>
                <c:pt idx="662" formatCode="General">
                  <c:v>112.37459200000001</c:v>
                </c:pt>
                <c:pt idx="663" formatCode="General">
                  <c:v>111.891136</c:v>
                </c:pt>
                <c:pt idx="664" formatCode="General">
                  <c:v>112.411946</c:v>
                </c:pt>
                <c:pt idx="667" formatCode="General">
                  <c:v>112.91153300000001</c:v>
                </c:pt>
                <c:pt idx="668" formatCode="General">
                  <c:v>113.74244400000001</c:v>
                </c:pt>
                <c:pt idx="669" formatCode="General">
                  <c:v>114.708771</c:v>
                </c:pt>
                <c:pt idx="671" formatCode="General">
                  <c:v>116.463121</c:v>
                </c:pt>
                <c:pt idx="674" formatCode="General">
                  <c:v>118.216857</c:v>
                </c:pt>
                <c:pt idx="675" formatCode="General">
                  <c:v>118.915047</c:v>
                </c:pt>
                <c:pt idx="676" formatCode="General">
                  <c:v>119.807045</c:v>
                </c:pt>
                <c:pt idx="677" formatCode="General">
                  <c:v>118.029134</c:v>
                </c:pt>
                <c:pt idx="678" formatCode="General">
                  <c:v>118.13369</c:v>
                </c:pt>
                <c:pt idx="681" formatCode="General">
                  <c:v>119.767726</c:v>
                </c:pt>
                <c:pt idx="682" formatCode="General">
                  <c:v>121.21689600000001</c:v>
                </c:pt>
                <c:pt idx="684" formatCode="General">
                  <c:v>121.907275</c:v>
                </c:pt>
                <c:pt idx="685" formatCode="General">
                  <c:v>123.37233500000001</c:v>
                </c:pt>
                <c:pt idx="688" formatCode="General">
                  <c:v>123.970857</c:v>
                </c:pt>
                <c:pt idx="689" formatCode="General">
                  <c:v>123.804856</c:v>
                </c:pt>
                <c:pt idx="690" formatCode="General">
                  <c:v>124.644605</c:v>
                </c:pt>
                <c:pt idx="691" formatCode="General">
                  <c:v>124.987532</c:v>
                </c:pt>
                <c:pt idx="692" formatCode="General">
                  <c:v>123.863452</c:v>
                </c:pt>
                <c:pt idx="695" formatCode="General">
                  <c:v>123.13945099999999</c:v>
                </c:pt>
                <c:pt idx="696" formatCode="General">
                  <c:v>122.668111</c:v>
                </c:pt>
                <c:pt idx="697" formatCode="General">
                  <c:v>123.02573</c:v>
                </c:pt>
                <c:pt idx="698" formatCode="General">
                  <c:v>123.984956</c:v>
                </c:pt>
                <c:pt idx="699" formatCode="General">
                  <c:v>122.640336</c:v>
                </c:pt>
                <c:pt idx="702" formatCode="General">
                  <c:v>121.946183</c:v>
                </c:pt>
                <c:pt idx="703" formatCode="General">
                  <c:v>119.766473</c:v>
                </c:pt>
                <c:pt idx="704" formatCode="General">
                  <c:v>117.93412600000001</c:v>
                </c:pt>
                <c:pt idx="705" formatCode="General">
                  <c:v>108.93235300000001</c:v>
                </c:pt>
                <c:pt idx="706" formatCode="General">
                  <c:v>111.362576</c:v>
                </c:pt>
                <c:pt idx="709" formatCode="General">
                  <c:v>113.986141</c:v>
                </c:pt>
                <c:pt idx="710" formatCode="General">
                  <c:v>113.04081600000001</c:v>
                </c:pt>
                <c:pt idx="711" formatCode="General">
                  <c:v>110.07726099999999</c:v>
                </c:pt>
                <c:pt idx="712" formatCode="General">
                  <c:v>110.004733</c:v>
                </c:pt>
                <c:pt idx="713" formatCode="General">
                  <c:v>110.227559</c:v>
                </c:pt>
                <c:pt idx="716" formatCode="General">
                  <c:v>110.033198</c:v>
                </c:pt>
                <c:pt idx="717" formatCode="General">
                  <c:v>109.88434599999999</c:v>
                </c:pt>
                <c:pt idx="718" formatCode="General">
                  <c:v>108.06371300000001</c:v>
                </c:pt>
                <c:pt idx="719" formatCode="General">
                  <c:v>103.06913400000001</c:v>
                </c:pt>
                <c:pt idx="720" formatCode="General">
                  <c:v>102.754379</c:v>
                </c:pt>
                <c:pt idx="724" formatCode="General">
                  <c:v>104.197338</c:v>
                </c:pt>
                <c:pt idx="725" formatCode="General">
                  <c:v>104.001955</c:v>
                </c:pt>
                <c:pt idx="726" formatCode="General">
                  <c:v>105.97995</c:v>
                </c:pt>
                <c:pt idx="727" formatCode="General">
                  <c:v>111.18047</c:v>
                </c:pt>
                <c:pt idx="731" formatCode="General">
                  <c:v>108.06846400000001</c:v>
                </c:pt>
                <c:pt idx="732" formatCode="General">
                  <c:v>105.675353</c:v>
                </c:pt>
                <c:pt idx="733" formatCode="General">
                  <c:v>105.03169</c:v>
                </c:pt>
                <c:pt idx="734" formatCode="General">
                  <c:v>105.52379500000001</c:v>
                </c:pt>
                <c:pt idx="737" formatCode="General">
                  <c:v>105.761098</c:v>
                </c:pt>
                <c:pt idx="738" formatCode="General">
                  <c:v>106.947558</c:v>
                </c:pt>
                <c:pt idx="739" formatCode="General">
                  <c:v>107.10207699999999</c:v>
                </c:pt>
                <c:pt idx="740" formatCode="General">
                  <c:v>108.02479700000001</c:v>
                </c:pt>
                <c:pt idx="741" formatCode="General">
                  <c:v>110.282072</c:v>
                </c:pt>
                <c:pt idx="744" formatCode="General">
                  <c:v>112.490118</c:v>
                </c:pt>
                <c:pt idx="745" formatCode="General">
                  <c:v>115.26860499999999</c:v>
                </c:pt>
                <c:pt idx="746" formatCode="General">
                  <c:v>116.181878</c:v>
                </c:pt>
                <c:pt idx="747" formatCode="General">
                  <c:v>116.920333</c:v>
                </c:pt>
                <c:pt idx="748" formatCode="General">
                  <c:v>116.773619</c:v>
                </c:pt>
                <c:pt idx="751" formatCode="General">
                  <c:v>115.59283600000001</c:v>
                </c:pt>
                <c:pt idx="752" formatCode="General">
                  <c:v>114.41069299999999</c:v>
                </c:pt>
                <c:pt idx="753" formatCode="General">
                  <c:v>113.674031</c:v>
                </c:pt>
                <c:pt idx="754" formatCode="General">
                  <c:v>112.78954299999999</c:v>
                </c:pt>
                <c:pt idx="755" formatCode="General">
                  <c:v>113.047602</c:v>
                </c:pt>
                <c:pt idx="758" formatCode="General">
                  <c:v>112.499004</c:v>
                </c:pt>
                <c:pt idx="759" formatCode="General">
                  <c:v>111.390877</c:v>
                </c:pt>
                <c:pt idx="760" formatCode="General">
                  <c:v>112.377274</c:v>
                </c:pt>
                <c:pt idx="761" formatCode="General">
                  <c:v>111.85274099999999</c:v>
                </c:pt>
                <c:pt idx="762" formatCode="General">
                  <c:v>111.60793099999999</c:v>
                </c:pt>
                <c:pt idx="765" formatCode="General">
                  <c:v>111.584362</c:v>
                </c:pt>
                <c:pt idx="766" formatCode="General">
                  <c:v>112.161666</c:v>
                </c:pt>
                <c:pt idx="767" formatCode="General">
                  <c:v>111.64981899999999</c:v>
                </c:pt>
                <c:pt idx="768" formatCode="General">
                  <c:v>111.794428</c:v>
                </c:pt>
                <c:pt idx="769" formatCode="General">
                  <c:v>111.05597299999999</c:v>
                </c:pt>
                <c:pt idx="774" formatCode="General">
                  <c:v>110.328801</c:v>
                </c:pt>
                <c:pt idx="775" formatCode="General">
                  <c:v>110.193517</c:v>
                </c:pt>
                <c:pt idx="776" formatCode="General">
                  <c:v>110.01171600000001</c:v>
                </c:pt>
                <c:pt idx="779" formatCode="General">
                  <c:v>109.855559</c:v>
                </c:pt>
                <c:pt idx="780" formatCode="General">
                  <c:v>108.635008</c:v>
                </c:pt>
                <c:pt idx="781" formatCode="General">
                  <c:v>107.522167</c:v>
                </c:pt>
                <c:pt idx="782" formatCode="General">
                  <c:v>105.018322</c:v>
                </c:pt>
                <c:pt idx="783" formatCode="General">
                  <c:v>100.35500999999999</c:v>
                </c:pt>
                <c:pt idx="786" formatCode="General">
                  <c:v>100.14894200000001</c:v>
                </c:pt>
                <c:pt idx="787" formatCode="General">
                  <c:v>99.609846000000005</c:v>
                </c:pt>
                <c:pt idx="788" formatCode="General">
                  <c:v>99.826508000000004</c:v>
                </c:pt>
                <c:pt idx="789" formatCode="General">
                  <c:v>100.538983</c:v>
                </c:pt>
                <c:pt idx="790" formatCode="General">
                  <c:v>100.43691800000001</c:v>
                </c:pt>
                <c:pt idx="793" formatCode="General">
                  <c:v>100.98652800000001</c:v>
                </c:pt>
                <c:pt idx="794" formatCode="General">
                  <c:v>100.51001599999999</c:v>
                </c:pt>
                <c:pt idx="795" formatCode="General">
                  <c:v>100.07219600000001</c:v>
                </c:pt>
                <c:pt idx="796" formatCode="General">
                  <c:v>99.929001999999997</c:v>
                </c:pt>
                <c:pt idx="797" formatCode="General">
                  <c:v>99.865841000000003</c:v>
                </c:pt>
                <c:pt idx="800" formatCode="General">
                  <c:v>98.677249000000003</c:v>
                </c:pt>
                <c:pt idx="801" formatCode="General">
                  <c:v>99.502483999999995</c:v>
                </c:pt>
                <c:pt idx="802" formatCode="General">
                  <c:v>98.404700000000005</c:v>
                </c:pt>
                <c:pt idx="803" formatCode="General">
                  <c:v>97.663945999999996</c:v>
                </c:pt>
                <c:pt idx="804" formatCode="General">
                  <c:v>96.944798000000006</c:v>
                </c:pt>
                <c:pt idx="807" formatCode="General">
                  <c:v>96.178117</c:v>
                </c:pt>
                <c:pt idx="808" formatCode="General">
                  <c:v>95.314374000000001</c:v>
                </c:pt>
                <c:pt idx="809" formatCode="General">
                  <c:v>94.658443000000005</c:v>
                </c:pt>
                <c:pt idx="810" formatCode="General">
                  <c:v>95.507555999999994</c:v>
                </c:pt>
                <c:pt idx="811" formatCode="General">
                  <c:v>99.096723999999995</c:v>
                </c:pt>
                <c:pt idx="814" formatCode="General">
                  <c:v>96.427767000000003</c:v>
                </c:pt>
                <c:pt idx="815" formatCode="General">
                  <c:v>98.018242000000001</c:v>
                </c:pt>
                <c:pt idx="816" formatCode="General">
                  <c:v>97.895160000000004</c:v>
                </c:pt>
                <c:pt idx="817" formatCode="General">
                  <c:v>101.68589799999999</c:v>
                </c:pt>
                <c:pt idx="821" formatCode="General">
                  <c:v>96.004956000000007</c:v>
                </c:pt>
                <c:pt idx="822" formatCode="General">
                  <c:v>96.716280999999995</c:v>
                </c:pt>
                <c:pt idx="823" formatCode="General">
                  <c:v>97.519793000000007</c:v>
                </c:pt>
                <c:pt idx="824" formatCode="General">
                  <c:v>98.124363000000002</c:v>
                </c:pt>
                <c:pt idx="825" formatCode="General">
                  <c:v>99.045931999999993</c:v>
                </c:pt>
                <c:pt idx="828" formatCode="General">
                  <c:v>100.265951</c:v>
                </c:pt>
                <c:pt idx="829" formatCode="General">
                  <c:v>101.08887199999999</c:v>
                </c:pt>
                <c:pt idx="830" formatCode="General">
                  <c:v>100.49701</c:v>
                </c:pt>
                <c:pt idx="831" formatCode="General">
                  <c:v>100.58356499999999</c:v>
                </c:pt>
                <c:pt idx="832" formatCode="General">
                  <c:v>100.06603200000001</c:v>
                </c:pt>
                <c:pt idx="835" formatCode="General">
                  <c:v>99.967020000000005</c:v>
                </c:pt>
                <c:pt idx="836" formatCode="General">
                  <c:v>99.705234000000004</c:v>
                </c:pt>
                <c:pt idx="837" formatCode="General">
                  <c:v>99.555340000000001</c:v>
                </c:pt>
                <c:pt idx="838" formatCode="General">
                  <c:v>99.608250999999996</c:v>
                </c:pt>
                <c:pt idx="839" formatCode="General">
                  <c:v>99.311811000000006</c:v>
                </c:pt>
                <c:pt idx="842" formatCode="General">
                  <c:v>99.445445000000007</c:v>
                </c:pt>
                <c:pt idx="843" formatCode="General">
                  <c:v>99.110937000000007</c:v>
                </c:pt>
                <c:pt idx="844" formatCode="General">
                  <c:v>97.502690999999999</c:v>
                </c:pt>
                <c:pt idx="845" formatCode="General">
                  <c:v>94.725706000000002</c:v>
                </c:pt>
                <c:pt idx="846" formatCode="General">
                  <c:v>93.887522000000004</c:v>
                </c:pt>
                <c:pt idx="849" formatCode="General">
                  <c:v>95.064368000000002</c:v>
                </c:pt>
                <c:pt idx="850" formatCode="General">
                  <c:v>98.617608000000004</c:v>
                </c:pt>
                <c:pt idx="852" formatCode="General">
                  <c:v>97.643165999999994</c:v>
                </c:pt>
                <c:pt idx="853" formatCode="General">
                  <c:v>95.607592999999994</c:v>
                </c:pt>
                <c:pt idx="856" formatCode="General">
                  <c:v>95.936096000000006</c:v>
                </c:pt>
                <c:pt idx="857" formatCode="General">
                  <c:v>95.725296999999998</c:v>
                </c:pt>
                <c:pt idx="858" formatCode="General">
                  <c:v>96.004058999999998</c:v>
                </c:pt>
                <c:pt idx="859" formatCode="General">
                  <c:v>95.063755999999998</c:v>
                </c:pt>
                <c:pt idx="860" formatCode="General">
                  <c:v>95.335532999999998</c:v>
                </c:pt>
                <c:pt idx="863" formatCode="General">
                  <c:v>95.150609000000003</c:v>
                </c:pt>
                <c:pt idx="864" formatCode="General">
                  <c:v>94.657827999999995</c:v>
                </c:pt>
                <c:pt idx="865" formatCode="General">
                  <c:v>94.760423000000003</c:v>
                </c:pt>
                <c:pt idx="866" formatCode="General">
                  <c:v>94.059765999999996</c:v>
                </c:pt>
                <c:pt idx="867" formatCode="General">
                  <c:v>92.800695000000005</c:v>
                </c:pt>
                <c:pt idx="870" formatCode="General">
                  <c:v>91.997542999999993</c:v>
                </c:pt>
                <c:pt idx="871" formatCode="General">
                  <c:v>90.638321000000005</c:v>
                </c:pt>
                <c:pt idx="872" formatCode="General">
                  <c:v>88.758762000000004</c:v>
                </c:pt>
                <c:pt idx="873" formatCode="General">
                  <c:v>87.307173000000006</c:v>
                </c:pt>
                <c:pt idx="874" formatCode="General">
                  <c:v>85.295497999999995</c:v>
                </c:pt>
                <c:pt idx="877" formatCode="General">
                  <c:v>84.250709000000001</c:v>
                </c:pt>
                <c:pt idx="878" formatCode="General">
                  <c:v>83.559301000000005</c:v>
                </c:pt>
                <c:pt idx="879" formatCode="General">
                  <c:v>82.665681000000006</c:v>
                </c:pt>
                <c:pt idx="881" formatCode="General">
                  <c:v>81.978998000000004</c:v>
                </c:pt>
                <c:pt idx="884" formatCode="General">
                  <c:v>80.568956999999997</c:v>
                </c:pt>
                <c:pt idx="885" formatCode="General">
                  <c:v>79.997285000000005</c:v>
                </c:pt>
                <c:pt idx="886" formatCode="General">
                  <c:v>78.309599000000006</c:v>
                </c:pt>
                <c:pt idx="887" formatCode="General">
                  <c:v>70.682749000000001</c:v>
                </c:pt>
                <c:pt idx="888" formatCode="General">
                  <c:v>65.821106999999998</c:v>
                </c:pt>
                <c:pt idx="891" formatCode="General">
                  <c:v>73.556859000000003</c:v>
                </c:pt>
                <c:pt idx="892" formatCode="General">
                  <c:v>78.886788999999993</c:v>
                </c:pt>
                <c:pt idx="893" formatCode="General">
                  <c:v>81.239464999999996</c:v>
                </c:pt>
                <c:pt idx="894" formatCode="General">
                  <c:v>82.722346000000002</c:v>
                </c:pt>
                <c:pt idx="895" formatCode="General">
                  <c:v>83.943220999999994</c:v>
                </c:pt>
                <c:pt idx="898" formatCode="General">
                  <c:v>83.888225000000006</c:v>
                </c:pt>
                <c:pt idx="899" formatCode="General">
                  <c:v>83.273527000000001</c:v>
                </c:pt>
                <c:pt idx="900" formatCode="General">
                  <c:v>83.126723999999996</c:v>
                </c:pt>
                <c:pt idx="901" formatCode="General">
                  <c:v>82.995889000000005</c:v>
                </c:pt>
                <c:pt idx="902" formatCode="General">
                  <c:v>81.846851000000001</c:v>
                </c:pt>
                <c:pt idx="905" formatCode="General">
                  <c:v>81.239658000000006</c:v>
                </c:pt>
                <c:pt idx="906" formatCode="General">
                  <c:v>79.485422999999997</c:v>
                </c:pt>
                <c:pt idx="907" formatCode="General">
                  <c:v>78.048072000000005</c:v>
                </c:pt>
                <c:pt idx="908" formatCode="General">
                  <c:v>76.159338000000005</c:v>
                </c:pt>
                <c:pt idx="909" formatCode="General">
                  <c:v>76.239566999999994</c:v>
                </c:pt>
                <c:pt idx="912" formatCode="General">
                  <c:v>77.829638000000003</c:v>
                </c:pt>
                <c:pt idx="913" formatCode="General">
                  <c:v>79.250977000000006</c:v>
                </c:pt>
                <c:pt idx="914" formatCode="General">
                  <c:v>79.934546999999995</c:v>
                </c:pt>
                <c:pt idx="915" formatCode="General">
                  <c:v>77.569547</c:v>
                </c:pt>
                <c:pt idx="916" formatCode="General">
                  <c:v>75.947039000000004</c:v>
                </c:pt>
                <c:pt idx="919" formatCode="General">
                  <c:v>76.395263</c:v>
                </c:pt>
                <c:pt idx="920" formatCode="General">
                  <c:v>75.588946000000007</c:v>
                </c:pt>
                <c:pt idx="921" formatCode="General">
                  <c:v>75.317784000000003</c:v>
                </c:pt>
                <c:pt idx="922" formatCode="General">
                  <c:v>74.236742000000007</c:v>
                </c:pt>
                <c:pt idx="923" formatCode="General">
                  <c:v>73.400926999999996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C1-40C9-820C-DA862DF93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68913056"/>
        <c:axId val="-268925568"/>
      </c:lineChart>
      <c:dateAx>
        <c:axId val="-268913056"/>
        <c:scaling>
          <c:orientation val="minMax"/>
        </c:scaling>
        <c:delete val="0"/>
        <c:axPos val="b"/>
        <c:numFmt formatCode="[$-409]mmm\.\ d\,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5568"/>
        <c:crosses val="autoZero"/>
        <c:auto val="1"/>
        <c:lblOffset val="100"/>
        <c:baseTimeUnit val="days"/>
        <c:majorUnit val="1"/>
        <c:majorTimeUnit val="months"/>
      </c:dateAx>
      <c:valAx>
        <c:axId val="-268925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R$ / CBIO</a:t>
                </a:r>
              </a:p>
            </c:rich>
          </c:tx>
          <c:layout>
            <c:manualLayout>
              <c:xMode val="edge"/>
              <c:yMode val="edge"/>
              <c:x val="1.4369447760406931E-2"/>
              <c:y val="0.277633040935672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13056"/>
        <c:crosses val="autoZero"/>
        <c:crossBetween val="between"/>
      </c:valAx>
      <c:valAx>
        <c:axId val="-2689250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</a:t>
                </a:r>
                <a:r>
                  <a:rPr lang="en-US" sz="1000" b="1" baseline="0">
                    <a:solidFill>
                      <a:srgbClr val="000000"/>
                    </a:solidFill>
                  </a:rPr>
                  <a:t> of</a:t>
                </a:r>
                <a:r>
                  <a:rPr lang="en-US" sz="1000" b="1">
                    <a:solidFill>
                      <a:srgbClr val="000000"/>
                    </a:solidFill>
                  </a:rPr>
                  <a:t> CBIO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268929376"/>
        <c:crosses val="max"/>
        <c:crossBetween val="between"/>
        <c:dispUnits>
          <c:builtInUnit val="millions"/>
        </c:dispUnits>
      </c:valAx>
      <c:dateAx>
        <c:axId val="-268929376"/>
        <c:scaling>
          <c:orientation val="minMax"/>
        </c:scaling>
        <c:delete val="1"/>
        <c:axPos val="b"/>
        <c:numFmt formatCode="[$-409]mmm\.\ d\,\ yy;@" sourceLinked="1"/>
        <c:majorTickMark val="out"/>
        <c:minorTickMark val="none"/>
        <c:tickLblPos val="nextTo"/>
        <c:crossAx val="-2689250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17249136961328"/>
          <c:y val="0.91356544141659712"/>
          <c:w val="0.60915286451262562"/>
          <c:h val="7.721796872165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'A-56'!$C$7</c:f>
              <c:strCache>
                <c:ptCount val="1"/>
                <c:pt idx="0">
                  <c:v>Indirect land-use change</c:v>
                </c:pt>
              </c:strCache>
            </c:strRef>
          </c:tx>
          <c:spPr>
            <a:solidFill>
              <a:srgbClr val="72BC74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'A-56'!$C$9:$C$41</c:f>
              <c:numCache>
                <c:formatCode>0.0</c:formatCode>
                <c:ptCount val="33"/>
                <c:pt idx="0">
                  <c:v>1310.01597837994</c:v>
                </c:pt>
                <c:pt idx="1">
                  <c:v>1291.9767011426102</c:v>
                </c:pt>
                <c:pt idx="2">
                  <c:v>1517.69354044793</c:v>
                </c:pt>
                <c:pt idx="3">
                  <c:v>1327.5821956633501</c:v>
                </c:pt>
                <c:pt idx="4">
                  <c:v>1523.1991138501401</c:v>
                </c:pt>
                <c:pt idx="5">
                  <c:v>1783.92109877241</c:v>
                </c:pt>
                <c:pt idx="6">
                  <c:v>1505.8411371984998</c:v>
                </c:pt>
                <c:pt idx="7">
                  <c:v>1478.57299048047</c:v>
                </c:pt>
                <c:pt idx="8">
                  <c:v>1326.724984488</c:v>
                </c:pt>
                <c:pt idx="9">
                  <c:v>1321.49373071525</c:v>
                </c:pt>
                <c:pt idx="10">
                  <c:v>1225.6184202141199</c:v>
                </c:pt>
                <c:pt idx="11">
                  <c:v>1261.00029146662</c:v>
                </c:pt>
                <c:pt idx="12">
                  <c:v>1373.4786814670899</c:v>
                </c:pt>
                <c:pt idx="13">
                  <c:v>1856.76226184856</c:v>
                </c:pt>
                <c:pt idx="14">
                  <c:v>1690.83657029592</c:v>
                </c:pt>
                <c:pt idx="15">
                  <c:v>1277.9003290947799</c:v>
                </c:pt>
                <c:pt idx="16">
                  <c:v>833.43758770801492</c:v>
                </c:pt>
                <c:pt idx="17">
                  <c:v>610.01604988606096</c:v>
                </c:pt>
                <c:pt idx="18">
                  <c:v>551.56337800539006</c:v>
                </c:pt>
                <c:pt idx="19">
                  <c:v>201.85881749603899</c:v>
                </c:pt>
                <c:pt idx="20">
                  <c:v>140.89309045186499</c:v>
                </c:pt>
                <c:pt idx="21">
                  <c:v>146.24478731141002</c:v>
                </c:pt>
                <c:pt idx="22">
                  <c:v>218.73039877365102</c:v>
                </c:pt>
                <c:pt idx="23">
                  <c:v>338.80795408166199</c:v>
                </c:pt>
                <c:pt idx="24">
                  <c:v>221.327026967124</c:v>
                </c:pt>
                <c:pt idx="25">
                  <c:v>337.22807414757699</c:v>
                </c:pt>
                <c:pt idx="26">
                  <c:v>332.406167402059</c:v>
                </c:pt>
                <c:pt idx="27">
                  <c:v>222.177347720135</c:v>
                </c:pt>
                <c:pt idx="28">
                  <c:v>261.164986840334</c:v>
                </c:pt>
                <c:pt idx="29">
                  <c:v>578.89498399181502</c:v>
                </c:pt>
                <c:pt idx="30">
                  <c:v>438.73424553161101</c:v>
                </c:pt>
                <c:pt idx="31">
                  <c:v>694.64174705607002</c:v>
                </c:pt>
                <c:pt idx="32">
                  <c:v>489.70112599999999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D-48C1-B33B-3F172685A808}"/>
            </c:ext>
          </c:extLst>
        </c:ser>
        <c:ser>
          <c:idx val="1"/>
          <c:order val="1"/>
          <c:tx>
            <c:strRef>
              <c:f>'A-56'!$D$7</c:f>
              <c:strCache>
                <c:ptCount val="1"/>
                <c:pt idx="0">
                  <c:v>Agriculture and livestock</c:v>
                </c:pt>
              </c:strCache>
            </c:strRef>
          </c:tx>
          <c:spPr>
            <a:solidFill>
              <a:srgbClr val="CCCE70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'A-56'!$D$9:$D$41</c:f>
              <c:numCache>
                <c:formatCode>0.0</c:formatCode>
                <c:ptCount val="33"/>
                <c:pt idx="0">
                  <c:v>391.15221890738098</c:v>
                </c:pt>
                <c:pt idx="1">
                  <c:v>403.29402532880999</c:v>
                </c:pt>
                <c:pt idx="2">
                  <c:v>411.20948698173601</c:v>
                </c:pt>
                <c:pt idx="3">
                  <c:v>416.707706709457</c:v>
                </c:pt>
                <c:pt idx="4">
                  <c:v>425.27450930045404</c:v>
                </c:pt>
                <c:pt idx="5">
                  <c:v>429.24151711093498</c:v>
                </c:pt>
                <c:pt idx="6">
                  <c:v>403.22489439888301</c:v>
                </c:pt>
                <c:pt idx="7">
                  <c:v>411.46985104763701</c:v>
                </c:pt>
                <c:pt idx="8">
                  <c:v>417.57152442434398</c:v>
                </c:pt>
                <c:pt idx="9">
                  <c:v>422.96532159655703</c:v>
                </c:pt>
                <c:pt idx="10">
                  <c:v>438.12885882905903</c:v>
                </c:pt>
                <c:pt idx="11">
                  <c:v>454.14088472504596</c:v>
                </c:pt>
                <c:pt idx="12">
                  <c:v>467.79479406424997</c:v>
                </c:pt>
                <c:pt idx="13">
                  <c:v>497.381563032435</c:v>
                </c:pt>
                <c:pt idx="14">
                  <c:v>518.01576846151897</c:v>
                </c:pt>
                <c:pt idx="15">
                  <c:v>518.58653193021894</c:v>
                </c:pt>
                <c:pt idx="16">
                  <c:v>517.72590642539501</c:v>
                </c:pt>
                <c:pt idx="17">
                  <c:v>502.426487733106</c:v>
                </c:pt>
                <c:pt idx="18">
                  <c:v>511.40987529408198</c:v>
                </c:pt>
                <c:pt idx="19">
                  <c:v>517.67089491497495</c:v>
                </c:pt>
                <c:pt idx="20">
                  <c:v>534.39072596429401</c:v>
                </c:pt>
                <c:pt idx="21">
                  <c:v>539.43596835566495</c:v>
                </c:pt>
                <c:pt idx="22">
                  <c:v>536.77898641630895</c:v>
                </c:pt>
                <c:pt idx="23">
                  <c:v>542.08830629070906</c:v>
                </c:pt>
                <c:pt idx="24">
                  <c:v>546.81399781853202</c:v>
                </c:pt>
                <c:pt idx="25">
                  <c:v>551.89694568700304</c:v>
                </c:pt>
                <c:pt idx="26">
                  <c:v>563.28354754173392</c:v>
                </c:pt>
                <c:pt idx="27">
                  <c:v>562.09489549384602</c:v>
                </c:pt>
                <c:pt idx="28">
                  <c:v>560.46740537251492</c:v>
                </c:pt>
                <c:pt idx="29">
                  <c:v>562.85321487635304</c:v>
                </c:pt>
                <c:pt idx="30">
                  <c:v>576.49297543047794</c:v>
                </c:pt>
                <c:pt idx="31">
                  <c:v>598.32555935941298</c:v>
                </c:pt>
                <c:pt idx="32">
                  <c:v>617.20437082429805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D-48C1-B33B-3F172685A808}"/>
            </c:ext>
          </c:extLst>
        </c:ser>
        <c:ser>
          <c:idx val="2"/>
          <c:order val="2"/>
          <c:tx>
            <c:strRef>
              <c:f>'A-56'!$E$7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DD5555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'A-56'!$E$9:$E$41</c:f>
              <c:numCache>
                <c:formatCode>0.0</c:formatCode>
                <c:ptCount val="33"/>
                <c:pt idx="0">
                  <c:v>191.68243353165801</c:v>
                </c:pt>
                <c:pt idx="1">
                  <c:v>197.04939663928602</c:v>
                </c:pt>
                <c:pt idx="2">
                  <c:v>200.809151946452</c:v>
                </c:pt>
                <c:pt idx="3">
                  <c:v>205.63636545586499</c:v>
                </c:pt>
                <c:pt idx="4">
                  <c:v>213.95724160215102</c:v>
                </c:pt>
                <c:pt idx="5">
                  <c:v>229.91233818459099</c:v>
                </c:pt>
                <c:pt idx="6">
                  <c:v>247.96126446724099</c:v>
                </c:pt>
                <c:pt idx="7">
                  <c:v>263.29274572480301</c:v>
                </c:pt>
                <c:pt idx="8">
                  <c:v>272.00848609210499</c:v>
                </c:pt>
                <c:pt idx="9">
                  <c:v>283.27751236807603</c:v>
                </c:pt>
                <c:pt idx="10">
                  <c:v>289.42380229614798</c:v>
                </c:pt>
                <c:pt idx="11">
                  <c:v>298.86931462409399</c:v>
                </c:pt>
                <c:pt idx="12">
                  <c:v>297.63034296116899</c:v>
                </c:pt>
                <c:pt idx="13">
                  <c:v>289.96454812598995</c:v>
                </c:pt>
                <c:pt idx="14">
                  <c:v>305.86169041880703</c:v>
                </c:pt>
                <c:pt idx="15">
                  <c:v>317.593020083824</c:v>
                </c:pt>
                <c:pt idx="16">
                  <c:v>321.27647027417703</c:v>
                </c:pt>
                <c:pt idx="17">
                  <c:v>335.58943652026301</c:v>
                </c:pt>
                <c:pt idx="18">
                  <c:v>353.795076279169</c:v>
                </c:pt>
                <c:pt idx="19">
                  <c:v>341.92190981837598</c:v>
                </c:pt>
                <c:pt idx="20">
                  <c:v>372.39073871421198</c:v>
                </c:pt>
                <c:pt idx="21">
                  <c:v>385.94216929449101</c:v>
                </c:pt>
                <c:pt idx="22">
                  <c:v>418.64675892667196</c:v>
                </c:pt>
                <c:pt idx="23">
                  <c:v>450.10310795592102</c:v>
                </c:pt>
                <c:pt idx="24">
                  <c:v>475.61573567015097</c:v>
                </c:pt>
                <c:pt idx="25">
                  <c:v>451.898398266193</c:v>
                </c:pt>
                <c:pt idx="26">
                  <c:v>419.27981326279399</c:v>
                </c:pt>
                <c:pt idx="27">
                  <c:v>426.90886573857898</c:v>
                </c:pt>
                <c:pt idx="28">
                  <c:v>405.70110857205202</c:v>
                </c:pt>
                <c:pt idx="29">
                  <c:v>409.11217624565103</c:v>
                </c:pt>
                <c:pt idx="30">
                  <c:v>387.41225941589704</c:v>
                </c:pt>
                <c:pt idx="31">
                  <c:v>434.32517848707801</c:v>
                </c:pt>
                <c:pt idx="32">
                  <c:v>412.48607138144797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D-48C1-B33B-3F172685A808}"/>
            </c:ext>
          </c:extLst>
        </c:ser>
        <c:ser>
          <c:idx val="3"/>
          <c:order val="3"/>
          <c:tx>
            <c:strRef>
              <c:f>'A-56'!$F$7</c:f>
              <c:strCache>
                <c:ptCount val="1"/>
                <c:pt idx="0">
                  <c:v>Residues</c:v>
                </c:pt>
              </c:strCache>
            </c:strRef>
          </c:tx>
          <c:spPr>
            <a:solidFill>
              <a:srgbClr val="60B7D2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'A-56'!$F$9:$F$41</c:f>
              <c:numCache>
                <c:formatCode>0.0</c:formatCode>
                <c:ptCount val="33"/>
                <c:pt idx="0">
                  <c:v>30.000087607314899</c:v>
                </c:pt>
                <c:pt idx="1">
                  <c:v>31.2747013894543</c:v>
                </c:pt>
                <c:pt idx="2">
                  <c:v>32.561444986081199</c:v>
                </c:pt>
                <c:pt idx="3">
                  <c:v>33.9477681627639</c:v>
                </c:pt>
                <c:pt idx="4">
                  <c:v>35.631341797877496</c:v>
                </c:pt>
                <c:pt idx="5">
                  <c:v>37.641754977957198</c:v>
                </c:pt>
                <c:pt idx="6">
                  <c:v>39.744343972400799</c:v>
                </c:pt>
                <c:pt idx="7">
                  <c:v>41.670324876410298</c:v>
                </c:pt>
                <c:pt idx="8">
                  <c:v>43.9512785864652</c:v>
                </c:pt>
                <c:pt idx="9">
                  <c:v>46.509884161772604</c:v>
                </c:pt>
                <c:pt idx="10">
                  <c:v>49.2921666062254</c:v>
                </c:pt>
                <c:pt idx="11">
                  <c:v>52.040488579290503</c:v>
                </c:pt>
                <c:pt idx="12">
                  <c:v>54.810543631637998</c:v>
                </c:pt>
                <c:pt idx="13">
                  <c:v>57.216498668937604</c:v>
                </c:pt>
                <c:pt idx="14">
                  <c:v>58.714370914977899</c:v>
                </c:pt>
                <c:pt idx="15">
                  <c:v>60.773856076696504</c:v>
                </c:pt>
                <c:pt idx="16">
                  <c:v>63.2950938668275</c:v>
                </c:pt>
                <c:pt idx="17">
                  <c:v>63.946616953739301</c:v>
                </c:pt>
                <c:pt idx="18">
                  <c:v>65.118318723174397</c:v>
                </c:pt>
                <c:pt idx="19">
                  <c:v>67.899796906601594</c:v>
                </c:pt>
                <c:pt idx="20">
                  <c:v>69.765171172099997</c:v>
                </c:pt>
                <c:pt idx="21">
                  <c:v>72.122021681770903</c:v>
                </c:pt>
                <c:pt idx="22">
                  <c:v>72.578205603511009</c:v>
                </c:pt>
                <c:pt idx="23">
                  <c:v>77.070673234698205</c:v>
                </c:pt>
                <c:pt idx="24">
                  <c:v>79.374559303343801</c:v>
                </c:pt>
                <c:pt idx="25">
                  <c:v>81.909447548658292</c:v>
                </c:pt>
                <c:pt idx="26">
                  <c:v>83.829655094928611</c:v>
                </c:pt>
                <c:pt idx="27">
                  <c:v>85.273595058331992</c:v>
                </c:pt>
                <c:pt idx="28">
                  <c:v>88.034392234479697</c:v>
                </c:pt>
                <c:pt idx="29">
                  <c:v>89.359841396482196</c:v>
                </c:pt>
                <c:pt idx="30">
                  <c:v>91.239142689505798</c:v>
                </c:pt>
                <c:pt idx="31">
                  <c:v>91.984622864382899</c:v>
                </c:pt>
                <c:pt idx="32">
                  <c:v>91.333389321804901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6D-48C1-B33B-3F172685A808}"/>
            </c:ext>
          </c:extLst>
        </c:ser>
        <c:ser>
          <c:idx val="4"/>
          <c:order val="4"/>
          <c:tx>
            <c:strRef>
              <c:f>'A-56'!$G$7</c:f>
              <c:strCache>
                <c:ptCount val="1"/>
                <c:pt idx="0">
                  <c:v>Indutrial processes</c:v>
                </c:pt>
              </c:strCache>
            </c:strRef>
          </c:tx>
          <c:spPr>
            <a:solidFill>
              <a:srgbClr val="71443B"/>
            </a:solidFill>
            <a:ln>
              <a:noFill/>
            </a:ln>
            <a:effectLst/>
          </c:spPr>
          <c:invertIfNegative val="0"/>
          <c:cat>
            <c:numRef>
              <c:f>'A-56'!$A$9:$A$41</c:f>
              <c:numCache>
                <c:formatCode>0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'A-56'!$G$9:$G$41</c:f>
              <c:numCache>
                <c:formatCode>0.0</c:formatCode>
                <c:ptCount val="33"/>
                <c:pt idx="0">
                  <c:v>49.804899085845904</c:v>
                </c:pt>
                <c:pt idx="1">
                  <c:v>56.228220118774402</c:v>
                </c:pt>
                <c:pt idx="2">
                  <c:v>54.8454167683715</c:v>
                </c:pt>
                <c:pt idx="3">
                  <c:v>58.660222230590797</c:v>
                </c:pt>
                <c:pt idx="4">
                  <c:v>57.964009864868096</c:v>
                </c:pt>
                <c:pt idx="5">
                  <c:v>60.015150466796797</c:v>
                </c:pt>
                <c:pt idx="6">
                  <c:v>58.0168613432378</c:v>
                </c:pt>
                <c:pt idx="7">
                  <c:v>61.040830776320398</c:v>
                </c:pt>
                <c:pt idx="8">
                  <c:v>64.768662120971598</c:v>
                </c:pt>
                <c:pt idx="9">
                  <c:v>63.3783475186166</c:v>
                </c:pt>
                <c:pt idx="10">
                  <c:v>64.582523724203099</c:v>
                </c:pt>
                <c:pt idx="11">
                  <c:v>61.4998717651767</c:v>
                </c:pt>
                <c:pt idx="12">
                  <c:v>64.319430635293898</c:v>
                </c:pt>
                <c:pt idx="13">
                  <c:v>65.114017734322502</c:v>
                </c:pt>
                <c:pt idx="14">
                  <c:v>68.942283459954197</c:v>
                </c:pt>
                <c:pt idx="15">
                  <c:v>67.195008541238693</c:v>
                </c:pt>
                <c:pt idx="16">
                  <c:v>68.917923206560104</c:v>
                </c:pt>
                <c:pt idx="17">
                  <c:v>69.676165915224004</c:v>
                </c:pt>
                <c:pt idx="18">
                  <c:v>70.548764401402394</c:v>
                </c:pt>
                <c:pt idx="19">
                  <c:v>63.558792646408996</c:v>
                </c:pt>
                <c:pt idx="20">
                  <c:v>78.792582133069899</c:v>
                </c:pt>
                <c:pt idx="21">
                  <c:v>86.253924056545202</c:v>
                </c:pt>
                <c:pt idx="22">
                  <c:v>86.775698172452891</c:v>
                </c:pt>
                <c:pt idx="23">
                  <c:v>87.889467817735593</c:v>
                </c:pt>
                <c:pt idx="24">
                  <c:v>81.164560611541702</c:v>
                </c:pt>
                <c:pt idx="25">
                  <c:v>79.483185266508997</c:v>
                </c:pt>
                <c:pt idx="26">
                  <c:v>74.92678667114059</c:v>
                </c:pt>
                <c:pt idx="27">
                  <c:v>76.136079057247102</c:v>
                </c:pt>
                <c:pt idx="28">
                  <c:v>76.621251963560098</c:v>
                </c:pt>
                <c:pt idx="29">
                  <c:v>75.500451085477806</c:v>
                </c:pt>
                <c:pt idx="30">
                  <c:v>76.27547382349961</c:v>
                </c:pt>
                <c:pt idx="31">
                  <c:v>82.927267569347308</c:v>
                </c:pt>
                <c:pt idx="32">
                  <c:v>78.08274673311611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6D-48C1-B33B-3F172685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53340607"/>
        <c:axId val="553341567"/>
      </c:barChart>
      <c:catAx>
        <c:axId val="5533406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553341567"/>
        <c:crosses val="autoZero"/>
        <c:auto val="1"/>
        <c:lblAlgn val="ctr"/>
        <c:lblOffset val="100"/>
        <c:noMultiLvlLbl val="0"/>
      </c:catAx>
      <c:valAx>
        <c:axId val="55334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/>
                  <a:t>MtCO</a:t>
                </a:r>
                <a:r>
                  <a:rPr lang="en-US" sz="1000" b="1" baseline="-25000"/>
                  <a:t>2</a:t>
                </a:r>
              </a:p>
            </c:rich>
          </c:tx>
          <c:layout>
            <c:manualLayout>
              <c:xMode val="edge"/>
              <c:yMode val="edge"/>
              <c:x val="2.4526198439241916E-2"/>
              <c:y val="0.35191106993978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55334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56911489742711E-2"/>
          <c:y val="8.429576663122941E-2"/>
          <c:w val="0.8725664726691772"/>
          <c:h val="0.61968799397261087"/>
        </c:manualLayout>
      </c:layout>
      <c:lineChart>
        <c:grouping val="standard"/>
        <c:varyColors val="0"/>
        <c:ser>
          <c:idx val="0"/>
          <c:order val="0"/>
          <c:tx>
            <c:strRef>
              <c:f>'A-57'!$C$7</c:f>
              <c:strCache>
                <c:ptCount val="1"/>
                <c:pt idx="0">
                  <c:v>1st harvest area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'A-57'!$A$9:$A$55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'A-57'!$C$9:$C$55</c:f>
              <c:numCache>
                <c:formatCode>0.0</c:formatCode>
                <c:ptCount val="47"/>
                <c:pt idx="0">
                  <c:v>11.797336</c:v>
                </c:pt>
                <c:pt idx="1">
                  <c:v>10.985059999999999</c:v>
                </c:pt>
                <c:pt idx="2">
                  <c:v>11.304812999999999</c:v>
                </c:pt>
                <c:pt idx="3">
                  <c:v>11.523883000000001</c:v>
                </c:pt>
                <c:pt idx="4">
                  <c:v>11.904144000000001</c:v>
                </c:pt>
                <c:pt idx="5">
                  <c:v>12.543052000000001</c:v>
                </c:pt>
                <c:pt idx="6">
                  <c:v>11.554285</c:v>
                </c:pt>
                <c:pt idx="7">
                  <c:v>11.880628999999999</c:v>
                </c:pt>
                <c:pt idx="8">
                  <c:v>11.567163000000001</c:v>
                </c:pt>
                <c:pt idx="9">
                  <c:v>12.623451000000001</c:v>
                </c:pt>
                <c:pt idx="10">
                  <c:v>14.061353</c:v>
                </c:pt>
                <c:pt idx="11">
                  <c:v>12.885096000000001</c:v>
                </c:pt>
                <c:pt idx="12">
                  <c:v>12.308434999999999</c:v>
                </c:pt>
                <c:pt idx="13">
                  <c:v>11.574294999999999</c:v>
                </c:pt>
                <c:pt idx="14">
                  <c:v>12.6518</c:v>
                </c:pt>
                <c:pt idx="15">
                  <c:v>13.036799999999999</c:v>
                </c:pt>
                <c:pt idx="16">
                  <c:v>11.1526</c:v>
                </c:pt>
                <c:pt idx="17">
                  <c:v>12.3978</c:v>
                </c:pt>
                <c:pt idx="18">
                  <c:v>12.6144</c:v>
                </c:pt>
                <c:pt idx="19">
                  <c:v>12.035600000000001</c:v>
                </c:pt>
                <c:pt idx="20">
                  <c:v>11.600299999999999</c:v>
                </c:pt>
                <c:pt idx="21">
                  <c:v>9.0701000000000001</c:v>
                </c:pt>
                <c:pt idx="22">
                  <c:v>9.8224</c:v>
                </c:pt>
                <c:pt idx="23">
                  <c:v>9.8498000000000001</c:v>
                </c:pt>
                <c:pt idx="24">
                  <c:v>10.546100000000001</c:v>
                </c:pt>
                <c:pt idx="25">
                  <c:v>9.4127999999999989</c:v>
                </c:pt>
                <c:pt idx="26">
                  <c:v>9.6635000000000009</c:v>
                </c:pt>
                <c:pt idx="27">
                  <c:v>9.4652999999999992</c:v>
                </c:pt>
                <c:pt idx="28">
                  <c:v>9.0217999999999989</c:v>
                </c:pt>
                <c:pt idx="29">
                  <c:v>9.6527999999999992</c:v>
                </c:pt>
                <c:pt idx="30">
                  <c:v>9.4939</c:v>
                </c:pt>
                <c:pt idx="31">
                  <c:v>9.6356000000000002</c:v>
                </c:pt>
                <c:pt idx="32">
                  <c:v>9.2705000000000002</c:v>
                </c:pt>
                <c:pt idx="33">
                  <c:v>7.7240000000000002</c:v>
                </c:pt>
                <c:pt idx="34">
                  <c:v>7.6376999999999997</c:v>
                </c:pt>
                <c:pt idx="35">
                  <c:v>7.5585000000000004</c:v>
                </c:pt>
                <c:pt idx="36">
                  <c:v>6.7831000000000001</c:v>
                </c:pt>
                <c:pt idx="37">
                  <c:v>6.6177000000000001</c:v>
                </c:pt>
                <c:pt idx="38">
                  <c:v>6.1423000000000005</c:v>
                </c:pt>
                <c:pt idx="39">
                  <c:v>5.2893999999999997</c:v>
                </c:pt>
                <c:pt idx="40">
                  <c:v>5.4824999999999999</c:v>
                </c:pt>
                <c:pt idx="41">
                  <c:v>5.0821000000000005</c:v>
                </c:pt>
                <c:pt idx="42">
                  <c:v>4.1038999999999994</c:v>
                </c:pt>
                <c:pt idx="43">
                  <c:v>4.2357999999999993</c:v>
                </c:pt>
                <c:pt idx="44">
                  <c:v>4.3483999999999998</c:v>
                </c:pt>
                <c:pt idx="45">
                  <c:v>4.5491999999999999</c:v>
                </c:pt>
                <c:pt idx="46">
                  <c:v>4.444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F-40E5-A5E1-A12E48F6F289}"/>
            </c:ext>
          </c:extLst>
        </c:ser>
        <c:ser>
          <c:idx val="1"/>
          <c:order val="1"/>
          <c:tx>
            <c:strRef>
              <c:f>'A-57'!$D$7</c:f>
              <c:strCache>
                <c:ptCount val="1"/>
                <c:pt idx="0">
                  <c:v>2nd harvest area</c:v>
                </c:pt>
              </c:strCache>
            </c:strRef>
          </c:tx>
          <c:spPr>
            <a:ln w="28575" cap="rnd">
              <a:solidFill>
                <a:srgbClr val="F5C53D"/>
              </a:solidFill>
              <a:round/>
            </a:ln>
            <a:effectLst/>
          </c:spPr>
          <c:marker>
            <c:symbol val="none"/>
          </c:marker>
          <c:cat>
            <c:strRef>
              <c:f>'A-57'!$A$9:$A$55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'A-57'!$D$9:$D$55</c:f>
              <c:numCache>
                <c:formatCode>0.0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0.14599999999999999</c:v>
                </c:pt>
                <c:pt idx="4">
                  <c:v>0.24299999999999999</c:v>
                </c:pt>
                <c:pt idx="5">
                  <c:v>0.22800000000000001</c:v>
                </c:pt>
                <c:pt idx="6">
                  <c:v>0.10390000000000001</c:v>
                </c:pt>
                <c:pt idx="7">
                  <c:v>0.32500000000000001</c:v>
                </c:pt>
                <c:pt idx="8">
                  <c:v>0.373</c:v>
                </c:pt>
                <c:pt idx="9">
                  <c:v>0.46</c:v>
                </c:pt>
                <c:pt idx="10">
                  <c:v>0.54900000000000004</c:v>
                </c:pt>
                <c:pt idx="11">
                  <c:v>0.52600000000000002</c:v>
                </c:pt>
                <c:pt idx="12">
                  <c:v>0.66579999999999995</c:v>
                </c:pt>
                <c:pt idx="13">
                  <c:v>0.51839999999999997</c:v>
                </c:pt>
                <c:pt idx="14">
                  <c:v>0.79959999999999998</c:v>
                </c:pt>
                <c:pt idx="15">
                  <c:v>0.99029999999999996</c:v>
                </c:pt>
                <c:pt idx="16">
                  <c:v>1.2837000000000001</c:v>
                </c:pt>
                <c:pt idx="17">
                  <c:v>1.7539</c:v>
                </c:pt>
                <c:pt idx="18">
                  <c:v>1.6677999999999999</c:v>
                </c:pt>
                <c:pt idx="19">
                  <c:v>1.7210999999999999</c:v>
                </c:pt>
                <c:pt idx="20">
                  <c:v>2.1985000000000001</c:v>
                </c:pt>
                <c:pt idx="21">
                  <c:v>2.3210000000000002</c:v>
                </c:pt>
                <c:pt idx="22">
                  <c:v>2.6905999999999999</c:v>
                </c:pt>
                <c:pt idx="23">
                  <c:v>2.9081000000000001</c:v>
                </c:pt>
                <c:pt idx="24">
                  <c:v>2.4264000000000001</c:v>
                </c:pt>
                <c:pt idx="25">
                  <c:v>2.8849999999999998</c:v>
                </c:pt>
                <c:pt idx="26">
                  <c:v>3.5627</c:v>
                </c:pt>
                <c:pt idx="27">
                  <c:v>3.3176999999999999</c:v>
                </c:pt>
                <c:pt idx="28">
                  <c:v>3.1863999999999999</c:v>
                </c:pt>
                <c:pt idx="29">
                  <c:v>3.3110999999999997</c:v>
                </c:pt>
                <c:pt idx="30">
                  <c:v>4.5609999999999999</c:v>
                </c:pt>
                <c:pt idx="31">
                  <c:v>5.1301000000000005</c:v>
                </c:pt>
                <c:pt idx="32">
                  <c:v>4.9013</c:v>
                </c:pt>
                <c:pt idx="33">
                  <c:v>5.2698999999999998</c:v>
                </c:pt>
                <c:pt idx="34">
                  <c:v>6.1683999999999992</c:v>
                </c:pt>
                <c:pt idx="35">
                  <c:v>7.6196000000000002</c:v>
                </c:pt>
                <c:pt idx="36">
                  <c:v>9.0462000000000007</c:v>
                </c:pt>
                <c:pt idx="37">
                  <c:v>9.2112000000000016</c:v>
                </c:pt>
                <c:pt idx="38">
                  <c:v>9.5506000000000011</c:v>
                </c:pt>
                <c:pt idx="39">
                  <c:v>10.565899999999999</c:v>
                </c:pt>
                <c:pt idx="40">
                  <c:v>12.109200000000001</c:v>
                </c:pt>
                <c:pt idx="41">
                  <c:v>11.5343</c:v>
                </c:pt>
                <c:pt idx="42">
                  <c:v>12.878</c:v>
                </c:pt>
                <c:pt idx="43">
                  <c:v>13.7559</c:v>
                </c:pt>
                <c:pt idx="44">
                  <c:v>14.999599999999999</c:v>
                </c:pt>
                <c:pt idx="45">
                  <c:v>16.369299999999999</c:v>
                </c:pt>
                <c:pt idx="46">
                  <c:v>17.192700000000002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3F-40E5-A5E1-A12E48F6F289}"/>
            </c:ext>
          </c:extLst>
        </c:ser>
        <c:ser>
          <c:idx val="2"/>
          <c:order val="2"/>
          <c:tx>
            <c:strRef>
              <c:f>'A-57'!$E$7</c:f>
              <c:strCache>
                <c:ptCount val="1"/>
                <c:pt idx="0">
                  <c:v>3rd harvest area</c:v>
                </c:pt>
              </c:strCache>
            </c:strRef>
          </c:tx>
          <c:spPr>
            <a:ln w="28575" cap="rnd">
              <a:solidFill>
                <a:srgbClr val="455877"/>
              </a:solidFill>
              <a:round/>
            </a:ln>
            <a:effectLst/>
          </c:spPr>
          <c:marker>
            <c:symbol val="none"/>
          </c:marker>
          <c:cat>
            <c:strRef>
              <c:f>'A-57'!$A$9:$A$55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'A-57'!$E$9:$E$55</c:f>
              <c:numCache>
                <c:formatCode>0.0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0.51100000000000001</c:v>
                </c:pt>
                <c:pt idx="43">
                  <c:v>0.53560000000000008</c:v>
                </c:pt>
                <c:pt idx="44">
                  <c:v>0.59559999999999991</c:v>
                </c:pt>
                <c:pt idx="45">
                  <c:v>0.66209999999999991</c:v>
                </c:pt>
                <c:pt idx="46">
                  <c:v>0.63249999999999995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3F-40E5-A5E1-A12E48F6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62192"/>
        <c:axId val="184882352"/>
      </c:lineChart>
      <c:catAx>
        <c:axId val="18486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4882352"/>
        <c:crosses val="autoZero"/>
        <c:auto val="1"/>
        <c:lblAlgn val="ctr"/>
        <c:lblOffset val="100"/>
        <c:noMultiLvlLbl val="0"/>
      </c:catAx>
      <c:valAx>
        <c:axId val="184882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Mha</a:t>
                </a:r>
              </a:p>
            </c:rich>
          </c:tx>
          <c:layout>
            <c:manualLayout>
              <c:xMode val="edge"/>
              <c:yMode val="edge"/>
              <c:x val="7.7789900398979994E-3"/>
              <c:y val="0.30851811910002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486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26694405674208"/>
          <c:y val="0.8821802274715661"/>
          <c:w val="0.69849990973350551"/>
          <c:h val="7.9774978127734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2588333865674"/>
          <c:y val="8.429576663122941E-2"/>
          <c:w val="0.87457438190596526"/>
          <c:h val="0.61968799397261087"/>
        </c:manualLayout>
      </c:layout>
      <c:lineChart>
        <c:grouping val="standard"/>
        <c:varyColors val="0"/>
        <c:ser>
          <c:idx val="0"/>
          <c:order val="0"/>
          <c:tx>
            <c:strRef>
              <c:f>'A-58'!$C$7</c:f>
              <c:strCache>
                <c:ptCount val="1"/>
                <c:pt idx="0">
                  <c:v>1st harvest production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'A-58'!$A$9:$A$55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'A-58'!$C$9:$C$55</c:f>
              <c:numCache>
                <c:formatCode>#,##0.0</c:formatCode>
                <c:ptCount val="47"/>
                <c:pt idx="0">
                  <c:v>19.255727999999998</c:v>
                </c:pt>
                <c:pt idx="1">
                  <c:v>14.017063</c:v>
                </c:pt>
                <c:pt idx="2">
                  <c:v>16.513828</c:v>
                </c:pt>
                <c:pt idx="3">
                  <c:v>19.356522000000002</c:v>
                </c:pt>
                <c:pt idx="4">
                  <c:v>21.15681</c:v>
                </c:pt>
                <c:pt idx="5">
                  <c:v>21.490808000000001</c:v>
                </c:pt>
                <c:pt idx="6">
                  <c:v>18.981763999999998</c:v>
                </c:pt>
                <c:pt idx="7">
                  <c:v>20.796701000000002</c:v>
                </c:pt>
                <c:pt idx="8">
                  <c:v>20.690899000000002</c:v>
                </c:pt>
                <c:pt idx="9">
                  <c:v>19.754773999999998</c:v>
                </c:pt>
                <c:pt idx="10">
                  <c:v>26.179361</c:v>
                </c:pt>
                <c:pt idx="11">
                  <c:v>24.777972999999999</c:v>
                </c:pt>
                <c:pt idx="12">
                  <c:v>25.646990000000002</c:v>
                </c:pt>
                <c:pt idx="13">
                  <c:v>21.75703</c:v>
                </c:pt>
                <c:pt idx="14">
                  <c:v>23.040599999999998</c:v>
                </c:pt>
                <c:pt idx="15">
                  <c:v>29.241799999999998</c:v>
                </c:pt>
                <c:pt idx="16">
                  <c:v>26.8062</c:v>
                </c:pt>
                <c:pt idx="17">
                  <c:v>30.9239</c:v>
                </c:pt>
                <c:pt idx="18">
                  <c:v>33.990699999999997</c:v>
                </c:pt>
                <c:pt idx="19">
                  <c:v>28.895099999999999</c:v>
                </c:pt>
                <c:pt idx="20">
                  <c:v>31.7044</c:v>
                </c:pt>
                <c:pt idx="21">
                  <c:v>24.6051</c:v>
                </c:pt>
                <c:pt idx="22">
                  <c:v>26.742000000000001</c:v>
                </c:pt>
                <c:pt idx="23">
                  <c:v>27.715299999999999</c:v>
                </c:pt>
                <c:pt idx="24">
                  <c:v>35.832999999999998</c:v>
                </c:pt>
                <c:pt idx="25">
                  <c:v>29.086299999999998</c:v>
                </c:pt>
                <c:pt idx="26">
                  <c:v>34.613599999999998</c:v>
                </c:pt>
                <c:pt idx="27">
                  <c:v>31.554200000000002</c:v>
                </c:pt>
                <c:pt idx="28">
                  <c:v>27.298400000000001</c:v>
                </c:pt>
                <c:pt idx="29">
                  <c:v>31.809000000000001</c:v>
                </c:pt>
                <c:pt idx="30">
                  <c:v>36.596699999999998</c:v>
                </c:pt>
                <c:pt idx="31">
                  <c:v>39.964100000000002</c:v>
                </c:pt>
                <c:pt idx="32">
                  <c:v>33.654900000000005</c:v>
                </c:pt>
                <c:pt idx="33">
                  <c:v>34.0792</c:v>
                </c:pt>
                <c:pt idx="34">
                  <c:v>34.9467</c:v>
                </c:pt>
                <c:pt idx="35">
                  <c:v>33.867100000000001</c:v>
                </c:pt>
                <c:pt idx="36">
                  <c:v>34.576708100000005</c:v>
                </c:pt>
                <c:pt idx="37">
                  <c:v>31.652609999999999</c:v>
                </c:pt>
                <c:pt idx="38">
                  <c:v>30.082011599999998</c:v>
                </c:pt>
                <c:pt idx="39">
                  <c:v>25.7455</c:v>
                </c:pt>
                <c:pt idx="40">
                  <c:v>30.462015000000001</c:v>
                </c:pt>
                <c:pt idx="41">
                  <c:v>26.810695999999997</c:v>
                </c:pt>
                <c:pt idx="42">
                  <c:v>25.6467007</c:v>
                </c:pt>
                <c:pt idx="43">
                  <c:v>25.689599999999999</c:v>
                </c:pt>
                <c:pt idx="44">
                  <c:v>24.726500000000001</c:v>
                </c:pt>
                <c:pt idx="45">
                  <c:v>25.026</c:v>
                </c:pt>
                <c:pt idx="46">
                  <c:v>27.373199999999997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A-492F-8242-BE7A8F86BF4E}"/>
            </c:ext>
          </c:extLst>
        </c:ser>
        <c:ser>
          <c:idx val="1"/>
          <c:order val="1"/>
          <c:tx>
            <c:strRef>
              <c:f>'A-58'!$D$7</c:f>
              <c:strCache>
                <c:ptCount val="1"/>
                <c:pt idx="0">
                  <c:v>2nd harvest production</c:v>
                </c:pt>
              </c:strCache>
            </c:strRef>
          </c:tx>
          <c:spPr>
            <a:ln w="28575" cap="rnd">
              <a:solidFill>
                <a:srgbClr val="F5C53D"/>
              </a:solidFill>
              <a:round/>
            </a:ln>
            <a:effectLst/>
          </c:spPr>
          <c:marker>
            <c:symbol val="none"/>
          </c:marker>
          <c:cat>
            <c:strRef>
              <c:f>'A-58'!$A$9:$A$55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'A-58'!$D$9:$D$55</c:f>
              <c:numCache>
                <c:formatCode>#,##0.0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7.8799999999999995E-2</c:v>
                </c:pt>
                <c:pt idx="4">
                  <c:v>0.127</c:v>
                </c:pt>
                <c:pt idx="5">
                  <c:v>0.114</c:v>
                </c:pt>
                <c:pt idx="6">
                  <c:v>3.32E-2</c:v>
                </c:pt>
                <c:pt idx="7">
                  <c:v>0.38150000000000001</c:v>
                </c:pt>
                <c:pt idx="8">
                  <c:v>0.48380000000000001</c:v>
                </c:pt>
                <c:pt idx="9">
                  <c:v>0.51</c:v>
                </c:pt>
                <c:pt idx="10">
                  <c:v>0.5796</c:v>
                </c:pt>
                <c:pt idx="11">
                  <c:v>0.44630000000000003</c:v>
                </c:pt>
                <c:pt idx="12">
                  <c:v>0.62060000000000004</c:v>
                </c:pt>
                <c:pt idx="13">
                  <c:v>0.50080000000000002</c:v>
                </c:pt>
                <c:pt idx="14">
                  <c:v>1.0555000000000001</c:v>
                </c:pt>
                <c:pt idx="15">
                  <c:v>1.5294000000000001</c:v>
                </c:pt>
                <c:pt idx="16">
                  <c:v>2.4015</c:v>
                </c:pt>
                <c:pt idx="17">
                  <c:v>2.2498</c:v>
                </c:pt>
                <c:pt idx="18">
                  <c:v>3.4511999999999996</c:v>
                </c:pt>
                <c:pt idx="19">
                  <c:v>3.5095999999999998</c:v>
                </c:pt>
                <c:pt idx="20">
                  <c:v>4.0111999999999997</c:v>
                </c:pt>
                <c:pt idx="21">
                  <c:v>5.5827</c:v>
                </c:pt>
                <c:pt idx="22">
                  <c:v>5.6513999999999998</c:v>
                </c:pt>
                <c:pt idx="23">
                  <c:v>3.9251999999999998</c:v>
                </c:pt>
                <c:pt idx="24">
                  <c:v>6.4566999999999997</c:v>
                </c:pt>
                <c:pt idx="25">
                  <c:v>6.1805000000000003</c:v>
                </c:pt>
                <c:pt idx="26">
                  <c:v>12.7973</c:v>
                </c:pt>
                <c:pt idx="27">
                  <c:v>10.574299999999999</c:v>
                </c:pt>
                <c:pt idx="28">
                  <c:v>7.7083000000000004</c:v>
                </c:pt>
                <c:pt idx="29">
                  <c:v>10.7059</c:v>
                </c:pt>
                <c:pt idx="30">
                  <c:v>14.773</c:v>
                </c:pt>
                <c:pt idx="31">
                  <c:v>18.688099999999999</c:v>
                </c:pt>
                <c:pt idx="32">
                  <c:v>17.349</c:v>
                </c:pt>
                <c:pt idx="33">
                  <c:v>21.938800000000001</c:v>
                </c:pt>
                <c:pt idx="34">
                  <c:v>22.4603</c:v>
                </c:pt>
                <c:pt idx="35">
                  <c:v>39.112699999999997</c:v>
                </c:pt>
                <c:pt idx="36">
                  <c:v>46.928899999999999</c:v>
                </c:pt>
                <c:pt idx="37">
                  <c:v>48.399099999999997</c:v>
                </c:pt>
                <c:pt idx="38">
                  <c:v>54.590499999999999</c:v>
                </c:pt>
                <c:pt idx="39">
                  <c:v>40.7727</c:v>
                </c:pt>
                <c:pt idx="40">
                  <c:v>67.380899999999997</c:v>
                </c:pt>
                <c:pt idx="41">
                  <c:v>53.898900000000005</c:v>
                </c:pt>
                <c:pt idx="42">
                  <c:v>73.177700000000002</c:v>
                </c:pt>
                <c:pt idx="43">
                  <c:v>75.053200000000004</c:v>
                </c:pt>
                <c:pt idx="44">
                  <c:v>60.741599999999998</c:v>
                </c:pt>
                <c:pt idx="45">
                  <c:v>85.892399999999995</c:v>
                </c:pt>
                <c:pt idx="46">
                  <c:v>102.36510000000001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A-492F-8242-BE7A8F86BF4E}"/>
            </c:ext>
          </c:extLst>
        </c:ser>
        <c:ser>
          <c:idx val="2"/>
          <c:order val="2"/>
          <c:tx>
            <c:strRef>
              <c:f>'A-58'!$E$7</c:f>
              <c:strCache>
                <c:ptCount val="1"/>
                <c:pt idx="0">
                  <c:v>3rd harvest production</c:v>
                </c:pt>
              </c:strCache>
            </c:strRef>
          </c:tx>
          <c:spPr>
            <a:ln w="28575" cap="rnd">
              <a:solidFill>
                <a:srgbClr val="455877"/>
              </a:solidFill>
              <a:round/>
            </a:ln>
            <a:effectLst/>
          </c:spPr>
          <c:marker>
            <c:symbol val="none"/>
          </c:marker>
          <c:cat>
            <c:strRef>
              <c:f>'A-58'!$A$9:$A$55</c:f>
              <c:strCache>
                <c:ptCount val="47"/>
                <c:pt idx="0">
                  <c:v>1976/77</c:v>
                </c:pt>
                <c:pt idx="1">
                  <c:v>1977/78 </c:v>
                </c:pt>
                <c:pt idx="2">
                  <c:v>1978/79</c:v>
                </c:pt>
                <c:pt idx="3">
                  <c:v>1979/80</c:v>
                </c:pt>
                <c:pt idx="4">
                  <c:v>1980/81</c:v>
                </c:pt>
                <c:pt idx="5">
                  <c:v>1981/82</c:v>
                </c:pt>
                <c:pt idx="6">
                  <c:v>1982/83</c:v>
                </c:pt>
                <c:pt idx="7">
                  <c:v>1983/84</c:v>
                </c:pt>
                <c:pt idx="8">
                  <c:v>1984/85</c:v>
                </c:pt>
                <c:pt idx="9">
                  <c:v>1985/86</c:v>
                </c:pt>
                <c:pt idx="10">
                  <c:v>1986/87</c:v>
                </c:pt>
                <c:pt idx="11">
                  <c:v>1987/88</c:v>
                </c:pt>
                <c:pt idx="12">
                  <c:v>1988/89</c:v>
                </c:pt>
                <c:pt idx="13">
                  <c:v>1989/90</c:v>
                </c:pt>
                <c:pt idx="14">
                  <c:v>1990/91</c:v>
                </c:pt>
                <c:pt idx="15">
                  <c:v>1991/92</c:v>
                </c:pt>
                <c:pt idx="16">
                  <c:v>1992/93</c:v>
                </c:pt>
                <c:pt idx="17">
                  <c:v>1993/94</c:v>
                </c:pt>
                <c:pt idx="18">
                  <c:v>1994/95</c:v>
                </c:pt>
                <c:pt idx="19">
                  <c:v>1995/96</c:v>
                </c:pt>
                <c:pt idx="20">
                  <c:v>1996/97</c:v>
                </c:pt>
                <c:pt idx="21">
                  <c:v>1997/98</c:v>
                </c:pt>
                <c:pt idx="22">
                  <c:v>1998/99</c:v>
                </c:pt>
                <c:pt idx="23">
                  <c:v>1999/00</c:v>
                </c:pt>
                <c:pt idx="24">
                  <c:v>2000/01</c:v>
                </c:pt>
                <c:pt idx="25">
                  <c:v>2001/02</c:v>
                </c:pt>
                <c:pt idx="26">
                  <c:v>2002/03</c:v>
                </c:pt>
                <c:pt idx="27">
                  <c:v>2003/04</c:v>
                </c:pt>
                <c:pt idx="28">
                  <c:v>2004/05</c:v>
                </c:pt>
                <c:pt idx="29">
                  <c:v>2005/06</c:v>
                </c:pt>
                <c:pt idx="30">
                  <c:v>2006/07</c:v>
                </c:pt>
                <c:pt idx="31">
                  <c:v>2007/08</c:v>
                </c:pt>
                <c:pt idx="32">
                  <c:v>2008/09 </c:v>
                </c:pt>
                <c:pt idx="33">
                  <c:v>2009/10</c:v>
                </c:pt>
                <c:pt idx="34">
                  <c:v>2010/11</c:v>
                </c:pt>
                <c:pt idx="35">
                  <c:v>2011/12</c:v>
                </c:pt>
                <c:pt idx="36">
                  <c:v>2012/13</c:v>
                </c:pt>
                <c:pt idx="37">
                  <c:v>2013/14</c:v>
                </c:pt>
                <c:pt idx="38">
                  <c:v>2014/15</c:v>
                </c:pt>
                <c:pt idx="39">
                  <c:v>2015/16</c:v>
                </c:pt>
                <c:pt idx="40">
                  <c:v>2016/17</c:v>
                </c:pt>
                <c:pt idx="41">
                  <c:v>2017/18</c:v>
                </c:pt>
                <c:pt idx="42">
                  <c:v>2018/19</c:v>
                </c:pt>
                <c:pt idx="43">
                  <c:v>2019/20</c:v>
                </c:pt>
                <c:pt idx="44">
                  <c:v>2020/21</c:v>
                </c:pt>
                <c:pt idx="45">
                  <c:v>2021/22</c:v>
                </c:pt>
                <c:pt idx="46">
                  <c:v>2022/23</c:v>
                </c:pt>
              </c:strCache>
            </c:strRef>
          </c:cat>
          <c:val>
            <c:numRef>
              <c:f>'A-58'!$E$9:$E$55</c:f>
              <c:numCache>
                <c:formatCode>#,##0.0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1.2187000000000001</c:v>
                </c:pt>
                <c:pt idx="43">
                  <c:v>1.8435999999999999</c:v>
                </c:pt>
                <c:pt idx="44">
                  <c:v>1.6285000000000001</c:v>
                </c:pt>
                <c:pt idx="45">
                  <c:v>2.2119</c:v>
                </c:pt>
                <c:pt idx="46">
                  <c:v>2.1543999999999999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A-492F-8242-BE7A8F86B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62192"/>
        <c:axId val="184882352"/>
      </c:lineChart>
      <c:catAx>
        <c:axId val="18486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4882352"/>
        <c:crosses val="autoZero"/>
        <c:auto val="1"/>
        <c:lblAlgn val="ctr"/>
        <c:lblOffset val="100"/>
        <c:noMultiLvlLbl val="0"/>
      </c:catAx>
      <c:valAx>
        <c:axId val="184882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Mt</a:t>
                </a:r>
              </a:p>
            </c:rich>
          </c:tx>
          <c:layout>
            <c:manualLayout>
              <c:xMode val="edge"/>
              <c:yMode val="edge"/>
              <c:x val="7.7789900398979994E-3"/>
              <c:y val="0.30851811910002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8486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173482944261583E-2"/>
          <c:y val="0.8821802274715661"/>
          <c:w val="0.88662454230258259"/>
          <c:h val="7.9774978127734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9841378523337"/>
          <c:y val="0.12170603674540682"/>
          <c:w val="0.79308491120884139"/>
          <c:h val="0.522001933968780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'A-59'!$C$7</c:f>
              <c:strCache>
                <c:ptCount val="1"/>
                <c:pt idx="0">
                  <c:v>2nd harvest soy (Mha)</c:v>
                </c:pt>
              </c:strCache>
            </c:strRef>
          </c:tx>
          <c:spPr>
            <a:solidFill>
              <a:srgbClr val="455877"/>
            </a:solidFill>
            <a:ln>
              <a:noFill/>
            </a:ln>
            <a:effectLst/>
          </c:spPr>
          <c:invertIfNegative val="0"/>
          <c:cat>
            <c:strRef>
              <c:f>'A-59'!$A$9:$A$17</c:f>
              <c:strCache>
                <c:ptCount val="9"/>
                <c:pt idx="0">
                  <c:v>Mato Grosso</c:v>
                </c:pt>
                <c:pt idx="1">
                  <c:v>Paraná</c:v>
                </c:pt>
                <c:pt idx="2">
                  <c:v>Goiás</c:v>
                </c:pt>
                <c:pt idx="3">
                  <c:v>Mato Grosso do Sul</c:v>
                </c:pt>
                <c:pt idx="4">
                  <c:v>Minas Gerais</c:v>
                </c:pt>
                <c:pt idx="5">
                  <c:v>Tocantins</c:v>
                </c:pt>
                <c:pt idx="6">
                  <c:v>São Paulo</c:v>
                </c:pt>
                <c:pt idx="7">
                  <c:v>Maranhão</c:v>
                </c:pt>
                <c:pt idx="8">
                  <c:v>Total</c:v>
                </c:pt>
              </c:strCache>
            </c:strRef>
          </c:cat>
          <c:val>
            <c:numRef>
              <c:f>'A-59'!$C$9:$C$17</c:f>
              <c:numCache>
                <c:formatCode>0.0</c:formatCode>
                <c:ptCount val="9"/>
                <c:pt idx="0">
                  <c:v>12.1</c:v>
                </c:pt>
                <c:pt idx="1">
                  <c:v>5.8</c:v>
                </c:pt>
                <c:pt idx="2">
                  <c:v>4.5</c:v>
                </c:pt>
                <c:pt idx="3">
                  <c:v>3.8</c:v>
                </c:pt>
                <c:pt idx="4">
                  <c:v>2.2000000000000002</c:v>
                </c:pt>
                <c:pt idx="5">
                  <c:v>1.3</c:v>
                </c:pt>
                <c:pt idx="6">
                  <c:v>1.3</c:v>
                </c:pt>
                <c:pt idx="7">
                  <c:v>1.1000000000000001</c:v>
                </c:pt>
                <c:pt idx="8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4-4C2D-9D61-D17A64526166}"/>
            </c:ext>
          </c:extLst>
        </c:ser>
        <c:ser>
          <c:idx val="1"/>
          <c:order val="1"/>
          <c:tx>
            <c:strRef>
              <c:f>'A-59'!$D$7</c:f>
              <c:strCache>
                <c:ptCount val="1"/>
                <c:pt idx="0">
                  <c:v>2nd harvest corn (Mha)</c:v>
                </c:pt>
              </c:strCache>
            </c:strRef>
          </c:tx>
          <c:spPr>
            <a:solidFill>
              <a:srgbClr val="F5C53D"/>
            </a:solidFill>
            <a:ln>
              <a:noFill/>
            </a:ln>
            <a:effectLst/>
          </c:spPr>
          <c:invertIfNegative val="0"/>
          <c:cat>
            <c:strRef>
              <c:f>'A-59'!$A$9:$A$17</c:f>
              <c:strCache>
                <c:ptCount val="9"/>
                <c:pt idx="0">
                  <c:v>Mato Grosso</c:v>
                </c:pt>
                <c:pt idx="1">
                  <c:v>Paraná</c:v>
                </c:pt>
                <c:pt idx="2">
                  <c:v>Goiás</c:v>
                </c:pt>
                <c:pt idx="3">
                  <c:v>Mato Grosso do Sul</c:v>
                </c:pt>
                <c:pt idx="4">
                  <c:v>Minas Gerais</c:v>
                </c:pt>
                <c:pt idx="5">
                  <c:v>Tocantins</c:v>
                </c:pt>
                <c:pt idx="6">
                  <c:v>São Paulo</c:v>
                </c:pt>
                <c:pt idx="7">
                  <c:v>Maranhão</c:v>
                </c:pt>
                <c:pt idx="8">
                  <c:v>Total</c:v>
                </c:pt>
              </c:strCache>
            </c:strRef>
          </c:cat>
          <c:val>
            <c:numRef>
              <c:f>'A-59'!$D$9:$D$17</c:f>
              <c:numCache>
                <c:formatCode>0.0</c:formatCode>
                <c:ptCount val="9"/>
                <c:pt idx="0">
                  <c:v>7.4</c:v>
                </c:pt>
                <c:pt idx="1">
                  <c:v>2.5</c:v>
                </c:pt>
                <c:pt idx="2">
                  <c:v>1.7</c:v>
                </c:pt>
                <c:pt idx="3">
                  <c:v>2.2000000000000002</c:v>
                </c:pt>
                <c:pt idx="4">
                  <c:v>0.5</c:v>
                </c:pt>
                <c:pt idx="5">
                  <c:v>0.4</c:v>
                </c:pt>
                <c:pt idx="6">
                  <c:v>0.5</c:v>
                </c:pt>
                <c:pt idx="7">
                  <c:v>0.3</c:v>
                </c:pt>
                <c:pt idx="8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4-4C2D-9D61-D17A64526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axId val="727104544"/>
        <c:axId val="727107904"/>
      </c:barChart>
      <c:lineChart>
        <c:grouping val="standard"/>
        <c:varyColors val="0"/>
        <c:ser>
          <c:idx val="2"/>
          <c:order val="2"/>
          <c:tx>
            <c:strRef>
              <c:f>'A-59'!$E$7</c:f>
              <c:strCache>
                <c:ptCount val="1"/>
                <c:pt idx="0">
                  <c:v>Availability of area expansion for the 2nd harvest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F5C53D"/>
              </a:solidFill>
              <a:ln w="9525">
                <a:noFill/>
              </a:ln>
              <a:effectLst/>
            </c:spPr>
          </c:marker>
          <c:cat>
            <c:strRef>
              <c:f>'A-59'!$A$9:$A$17</c:f>
              <c:strCache>
                <c:ptCount val="9"/>
                <c:pt idx="0">
                  <c:v>Mato Grosso</c:v>
                </c:pt>
                <c:pt idx="1">
                  <c:v>Paraná</c:v>
                </c:pt>
                <c:pt idx="2">
                  <c:v>Goiás</c:v>
                </c:pt>
                <c:pt idx="3">
                  <c:v>Mato Grosso do Sul</c:v>
                </c:pt>
                <c:pt idx="4">
                  <c:v>Minas Gerais</c:v>
                </c:pt>
                <c:pt idx="5">
                  <c:v>Tocantins</c:v>
                </c:pt>
                <c:pt idx="6">
                  <c:v>São Paulo</c:v>
                </c:pt>
                <c:pt idx="7">
                  <c:v>Maranhão</c:v>
                </c:pt>
                <c:pt idx="8">
                  <c:v>Total</c:v>
                </c:pt>
              </c:strCache>
            </c:strRef>
          </c:cat>
          <c:val>
            <c:numRef>
              <c:f>'A-59'!$E$9:$E$17</c:f>
              <c:numCache>
                <c:formatCode>0%</c:formatCode>
                <c:ptCount val="9"/>
                <c:pt idx="0">
                  <c:v>0.39</c:v>
                </c:pt>
                <c:pt idx="1">
                  <c:v>0.56999999999999995</c:v>
                </c:pt>
                <c:pt idx="2">
                  <c:v>0.62</c:v>
                </c:pt>
                <c:pt idx="3">
                  <c:v>0.41</c:v>
                </c:pt>
                <c:pt idx="4">
                  <c:v>0.76</c:v>
                </c:pt>
                <c:pt idx="5">
                  <c:v>0.73</c:v>
                </c:pt>
                <c:pt idx="6">
                  <c:v>0.63</c:v>
                </c:pt>
                <c:pt idx="7">
                  <c:v>0.7</c:v>
                </c:pt>
                <c:pt idx="8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4-4C2D-9D61-D17A64526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136704"/>
        <c:axId val="727118464"/>
      </c:lineChart>
      <c:catAx>
        <c:axId val="7271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07904"/>
        <c:crosses val="autoZero"/>
        <c:auto val="1"/>
        <c:lblAlgn val="ctr"/>
        <c:lblOffset val="100"/>
        <c:noMultiLvlLbl val="0"/>
      </c:catAx>
      <c:valAx>
        <c:axId val="727107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Mha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04544"/>
        <c:crosses val="autoZero"/>
        <c:crossBetween val="between"/>
      </c:valAx>
      <c:valAx>
        <c:axId val="7271184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36704"/>
        <c:crosses val="max"/>
        <c:crossBetween val="between"/>
      </c:valAx>
      <c:catAx>
        <c:axId val="72713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118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1207963553051"/>
          <c:y val="0.78123470092554215"/>
          <c:w val="0.80890650374388817"/>
          <c:h val="0.19771266749551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2.7397260273972629E-2"/>
              <c:y val="-1.38888888888889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1145914234165348E-2"/>
          <c:y val="0.11590601234440451"/>
          <c:w val="0.81475959757685823"/>
          <c:h val="0.7214487938709687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'A-6'!$C$8</c:f>
              <c:strCache>
                <c:ptCount val="1"/>
                <c:pt idx="0">
                  <c:v>1st harvest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'A-6'!$A$10:$A$24</c:f>
              <c:strCache>
                <c:ptCount val="15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</c:strCache>
            </c:strRef>
          </c:cat>
          <c:val>
            <c:numRef>
              <c:f>'A-6'!$C$10:$C$29</c:f>
              <c:numCache>
                <c:formatCode>#,##0.0</c:formatCode>
                <c:ptCount val="20"/>
                <c:pt idx="0">
                  <c:v>31.554200000000002</c:v>
                </c:pt>
                <c:pt idx="1">
                  <c:v>27.298400000000001</c:v>
                </c:pt>
                <c:pt idx="2">
                  <c:v>31.809000000000001</c:v>
                </c:pt>
                <c:pt idx="3">
                  <c:v>36.596699999999998</c:v>
                </c:pt>
                <c:pt idx="4">
                  <c:v>39.964100000000002</c:v>
                </c:pt>
                <c:pt idx="5">
                  <c:v>33.654900000000005</c:v>
                </c:pt>
                <c:pt idx="6">
                  <c:v>34.0792</c:v>
                </c:pt>
                <c:pt idx="7">
                  <c:v>34.9467</c:v>
                </c:pt>
                <c:pt idx="8">
                  <c:v>33.867100000000001</c:v>
                </c:pt>
                <c:pt idx="9">
                  <c:v>34.576708100000005</c:v>
                </c:pt>
                <c:pt idx="10">
                  <c:v>31.652609999999999</c:v>
                </c:pt>
                <c:pt idx="11">
                  <c:v>30.082011599999998</c:v>
                </c:pt>
                <c:pt idx="12">
                  <c:v>25.7455</c:v>
                </c:pt>
                <c:pt idx="13">
                  <c:v>30.462015000000001</c:v>
                </c:pt>
                <c:pt idx="14">
                  <c:v>26.810695999999997</c:v>
                </c:pt>
                <c:pt idx="15">
                  <c:v>25.6467007</c:v>
                </c:pt>
                <c:pt idx="16">
                  <c:v>25.689599999999999</c:v>
                </c:pt>
                <c:pt idx="17">
                  <c:v>24.726500000000001</c:v>
                </c:pt>
                <c:pt idx="18">
                  <c:v>25.026</c:v>
                </c:pt>
                <c:pt idx="19">
                  <c:v>27.373199999999997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6D-4700-8F85-E2B63EF00E8B}"/>
            </c:ext>
          </c:extLst>
        </c:ser>
        <c:ser>
          <c:idx val="1"/>
          <c:order val="1"/>
          <c:tx>
            <c:strRef>
              <c:f>'A-6'!$D$8</c:f>
              <c:strCache>
                <c:ptCount val="1"/>
                <c:pt idx="0">
                  <c:v>2nd harvest</c:v>
                </c:pt>
              </c:strCache>
            </c:strRef>
          </c:tx>
          <c:spPr>
            <a:solidFill>
              <a:srgbClr val="596F87"/>
            </a:solidFill>
            <a:ln>
              <a:noFill/>
            </a:ln>
            <a:effectLst/>
          </c:spPr>
          <c:invertIfNegative val="0"/>
          <c:cat>
            <c:strRef>
              <c:f>'A-6'!$A$10:$A$24</c:f>
              <c:strCache>
                <c:ptCount val="15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</c:strCache>
            </c:strRef>
          </c:cat>
          <c:val>
            <c:numRef>
              <c:f>'A-6'!$D$10:$D$29</c:f>
              <c:numCache>
                <c:formatCode>#,##0.0</c:formatCode>
                <c:ptCount val="20"/>
                <c:pt idx="0">
                  <c:v>10.574299999999999</c:v>
                </c:pt>
                <c:pt idx="1">
                  <c:v>7.7083000000000004</c:v>
                </c:pt>
                <c:pt idx="2">
                  <c:v>10.7059</c:v>
                </c:pt>
                <c:pt idx="3">
                  <c:v>14.773</c:v>
                </c:pt>
                <c:pt idx="4">
                  <c:v>18.688099999999999</c:v>
                </c:pt>
                <c:pt idx="5">
                  <c:v>17.349</c:v>
                </c:pt>
                <c:pt idx="6">
                  <c:v>21.938800000000001</c:v>
                </c:pt>
                <c:pt idx="7">
                  <c:v>22.4603</c:v>
                </c:pt>
                <c:pt idx="8">
                  <c:v>39.112699999999997</c:v>
                </c:pt>
                <c:pt idx="9">
                  <c:v>46.928899999999999</c:v>
                </c:pt>
                <c:pt idx="10">
                  <c:v>48.399099999999997</c:v>
                </c:pt>
                <c:pt idx="11">
                  <c:v>54.590499999999999</c:v>
                </c:pt>
                <c:pt idx="12">
                  <c:v>40.7727</c:v>
                </c:pt>
                <c:pt idx="13">
                  <c:v>67.380899999999997</c:v>
                </c:pt>
                <c:pt idx="14">
                  <c:v>53.898900000000005</c:v>
                </c:pt>
                <c:pt idx="15">
                  <c:v>73.177700000000002</c:v>
                </c:pt>
                <c:pt idx="16">
                  <c:v>75.053200000000004</c:v>
                </c:pt>
                <c:pt idx="17">
                  <c:v>60.741599999999998</c:v>
                </c:pt>
                <c:pt idx="18">
                  <c:v>85.892399999999995</c:v>
                </c:pt>
                <c:pt idx="19">
                  <c:v>102.36510000000001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6D-4700-8F85-E2B63EF00E8B}"/>
            </c:ext>
          </c:extLst>
        </c:ser>
        <c:ser>
          <c:idx val="2"/>
          <c:order val="2"/>
          <c:tx>
            <c:strRef>
              <c:f>'A-6'!$E$8</c:f>
              <c:strCache>
                <c:ptCount val="1"/>
                <c:pt idx="0">
                  <c:v>3rd harvest</c:v>
                </c:pt>
              </c:strCache>
            </c:strRef>
          </c:tx>
          <c:spPr>
            <a:solidFill>
              <a:schemeClr val="accent2"/>
            </a:solidFill>
            <a:ln w="15875">
              <a:noFill/>
            </a:ln>
            <a:effectLst/>
          </c:spPr>
          <c:invertIfNegative val="0"/>
          <c:cat>
            <c:strRef>
              <c:f>'A-6'!$A$10:$A$24</c:f>
              <c:strCache>
                <c:ptCount val="15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</c:strCache>
            </c:strRef>
          </c:cat>
          <c:val>
            <c:numRef>
              <c:f>'A-6'!$E$10:$E$29</c:f>
              <c:numCache>
                <c:formatCode>#,##0.0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1.2187000000000001</c:v>
                </c:pt>
                <c:pt idx="16">
                  <c:v>1.8435999999999999</c:v>
                </c:pt>
                <c:pt idx="17">
                  <c:v>1.6285000000000001</c:v>
                </c:pt>
                <c:pt idx="18">
                  <c:v>2.2119</c:v>
                </c:pt>
                <c:pt idx="19">
                  <c:v>2.1543999999999999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6D-4700-8F85-E2B63EF00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9318944"/>
        <c:axId val="1509319424"/>
      </c:barChart>
      <c:lineChart>
        <c:grouping val="stacked"/>
        <c:varyColors val="0"/>
        <c:ser>
          <c:idx val="3"/>
          <c:order val="3"/>
          <c:tx>
            <c:strRef>
              <c:f>'A-6'!$F$8</c:f>
              <c:strCache>
                <c:ptCount val="1"/>
                <c:pt idx="0">
                  <c:v>Total production (left axis)</c:v>
                </c:pt>
              </c:strCache>
            </c:strRef>
          </c:tx>
          <c:spPr>
            <a:ln w="28575" cap="rnd">
              <a:solidFill>
                <a:srgbClr val="F79728">
                  <a:alpha val="92941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4B531"/>
              </a:solidFill>
              <a:ln w="9525">
                <a:noFill/>
              </a:ln>
              <a:effectLst/>
            </c:spPr>
          </c:marker>
          <c:cat>
            <c:strRef>
              <c:f>'A-6'!$A$10:$A$29</c:f>
              <c:strCache>
                <c:ptCount val="20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  <c:pt idx="15">
                  <c:v>18/19</c:v>
                </c:pt>
                <c:pt idx="16">
                  <c:v>19/20</c:v>
                </c:pt>
                <c:pt idx="17">
                  <c:v>20/21</c:v>
                </c:pt>
                <c:pt idx="18">
                  <c:v>21/22</c:v>
                </c:pt>
                <c:pt idx="19">
                  <c:v>22/23</c:v>
                </c:pt>
              </c:strCache>
            </c:strRef>
          </c:cat>
          <c:val>
            <c:numRef>
              <c:f>'A-6'!$F$10:$F$29</c:f>
              <c:numCache>
                <c:formatCode>#,##0.0</c:formatCode>
                <c:ptCount val="20"/>
                <c:pt idx="0">
                  <c:v>42.128500000000003</c:v>
                </c:pt>
                <c:pt idx="1">
                  <c:v>35.006700000000002</c:v>
                </c:pt>
                <c:pt idx="2">
                  <c:v>42.514900000000004</c:v>
                </c:pt>
                <c:pt idx="3">
                  <c:v>51.369699999999995</c:v>
                </c:pt>
                <c:pt idx="4">
                  <c:v>58.652200000000001</c:v>
                </c:pt>
                <c:pt idx="5">
                  <c:v>51.003900000000002</c:v>
                </c:pt>
                <c:pt idx="6">
                  <c:v>56.018000000000001</c:v>
                </c:pt>
                <c:pt idx="7">
                  <c:v>57.406999999999996</c:v>
                </c:pt>
                <c:pt idx="8">
                  <c:v>72.979799999999983</c:v>
                </c:pt>
                <c:pt idx="9">
                  <c:v>81.505608100000018</c:v>
                </c:pt>
                <c:pt idx="10">
                  <c:v>80.051709999999986</c:v>
                </c:pt>
                <c:pt idx="11">
                  <c:v>84.672511599999993</c:v>
                </c:pt>
                <c:pt idx="12">
                  <c:v>66.518199999999993</c:v>
                </c:pt>
                <c:pt idx="13">
                  <c:v>97.842914999999991</c:v>
                </c:pt>
                <c:pt idx="14">
                  <c:v>80.709595999999991</c:v>
                </c:pt>
                <c:pt idx="15">
                  <c:v>100.0431007</c:v>
                </c:pt>
                <c:pt idx="16">
                  <c:v>102.5864</c:v>
                </c:pt>
                <c:pt idx="17">
                  <c:v>87.096600000000009</c:v>
                </c:pt>
                <c:pt idx="18">
                  <c:v>113.13029999999999</c:v>
                </c:pt>
                <c:pt idx="19">
                  <c:v>131.89270000000002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6D-4700-8F85-E2B63EF00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8559664"/>
        <c:axId val="-370169024"/>
      </c:lineChart>
      <c:catAx>
        <c:axId val="-9585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70169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-3701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layout>
            <c:manualLayout>
              <c:xMode val="edge"/>
              <c:yMode val="edge"/>
              <c:x val="1.4046425626993894E-2"/>
              <c:y val="0.26337628535408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958559664"/>
        <c:crosses val="autoZero"/>
        <c:crossBetween val="between"/>
      </c:valAx>
      <c:valAx>
        <c:axId val="1509319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509318944"/>
        <c:crosses val="max"/>
        <c:crossBetween val="between"/>
      </c:valAx>
      <c:catAx>
        <c:axId val="150931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931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9841378523337"/>
          <c:y val="0.12170603674540682"/>
          <c:w val="0.83544834487662289"/>
          <c:h val="0.679071174926663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'A-60'!$C$7</c:f>
              <c:strCache>
                <c:ptCount val="1"/>
                <c:pt idx="0">
                  <c:v>Ethanol</c:v>
                </c:pt>
              </c:strCache>
            </c:strRef>
          </c:tx>
          <c:spPr>
            <a:solidFill>
              <a:srgbClr val="36445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'A-60'!$A$9:$A$11</c:f>
              <c:strCache>
                <c:ptCount val="3"/>
                <c:pt idx="0">
                  <c:v>Actual production</c:v>
                </c:pt>
                <c:pt idx="1">
                  <c:v>Production potential 1 (expected)</c:v>
                </c:pt>
                <c:pt idx="2">
                  <c:v>Production potential 2 (idealized)</c:v>
                </c:pt>
              </c:strCache>
            </c:strRef>
          </c:cat>
          <c:val>
            <c:numRef>
              <c:f>'A-60'!$C$9:$C$11</c:f>
              <c:numCache>
                <c:formatCode>0</c:formatCode>
                <c:ptCount val="3"/>
                <c:pt idx="0">
                  <c:v>35</c:v>
                </c:pt>
                <c:pt idx="1">
                  <c:v>58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A-49E0-A616-9156A43FB343}"/>
            </c:ext>
          </c:extLst>
        </c:ser>
        <c:ser>
          <c:idx val="1"/>
          <c:order val="1"/>
          <c:tx>
            <c:strRef>
              <c:f>'A-60'!$D$7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6C9F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'A-60'!$A$9:$A$11</c:f>
              <c:strCache>
                <c:ptCount val="3"/>
                <c:pt idx="0">
                  <c:v>Actual production</c:v>
                </c:pt>
                <c:pt idx="1">
                  <c:v>Production potential 1 (expected)</c:v>
                </c:pt>
                <c:pt idx="2">
                  <c:v>Production potential 2 (idealized)</c:v>
                </c:pt>
              </c:strCache>
            </c:strRef>
          </c:cat>
          <c:val>
            <c:numRef>
              <c:f>'A-60'!$D$9:$D$11</c:f>
              <c:numCache>
                <c:formatCode>0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3A-49E0-A616-9156A43FB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727104544"/>
        <c:axId val="727107904"/>
      </c:barChart>
      <c:catAx>
        <c:axId val="7271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07904"/>
        <c:crosses val="autoZero"/>
        <c:auto val="1"/>
        <c:lblAlgn val="ctr"/>
        <c:lblOffset val="100"/>
        <c:noMultiLvlLbl val="0"/>
      </c:catAx>
      <c:valAx>
        <c:axId val="727107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/>
                  <a:t>Billion 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7271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39930125791135"/>
          <c:y val="0.11784560753435237"/>
          <c:w val="0.23524153126344158"/>
          <c:h val="7.0389686583294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2.7397260273972629E-2"/>
              <c:y val="-1.38888888888889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1145985283465333E-2"/>
          <c:y val="8.5359862663215214E-2"/>
          <c:w val="0.81475959757685823"/>
          <c:h val="0.69472089184728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'A-7'!$A$10</c:f>
              <c:strCache>
                <c:ptCount val="1"/>
                <c:pt idx="0">
                  <c:v>17/18</c:v>
                </c:pt>
              </c:strCache>
            </c:strRef>
          </c:tx>
          <c:spPr>
            <a:solidFill>
              <a:srgbClr val="FBD3C1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'A-7'!$C$10:$E$10</c:f>
              <c:numCache>
                <c:formatCode>#,##0.0</c:formatCode>
                <c:ptCount val="3"/>
                <c:pt idx="0">
                  <c:v>22.841539474999998</c:v>
                </c:pt>
                <c:pt idx="1">
                  <c:v>57.116818246000001</c:v>
                </c:pt>
                <c:pt idx="2">
                  <c:v>1.9315817540000002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5-420C-92F8-CEFE10A4CC67}"/>
            </c:ext>
          </c:extLst>
        </c:ser>
        <c:ser>
          <c:idx val="1"/>
          <c:order val="1"/>
          <c:tx>
            <c:strRef>
              <c:f>'A-7'!$A$11</c:f>
              <c:strCache>
                <c:ptCount val="1"/>
                <c:pt idx="0">
                  <c:v>18/19</c:v>
                </c:pt>
              </c:strCache>
            </c:strRef>
          </c:tx>
          <c:spPr>
            <a:solidFill>
              <a:srgbClr val="F9BE9E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'A-7'!$C$11:$E$11</c:f>
              <c:numCache>
                <c:formatCode>#,##0.0</c:formatCode>
                <c:ptCount val="3"/>
                <c:pt idx="0">
                  <c:v>39.477599999999995</c:v>
                </c:pt>
                <c:pt idx="1">
                  <c:v>58.555922546000005</c:v>
                </c:pt>
                <c:pt idx="2">
                  <c:v>3.3814774539999997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5-420C-92F8-CEFE10A4CC67}"/>
            </c:ext>
          </c:extLst>
        </c:ser>
        <c:ser>
          <c:idx val="2"/>
          <c:order val="2"/>
          <c:tx>
            <c:strRef>
              <c:f>'A-7'!$A$12</c:f>
              <c:strCache>
                <c:ptCount val="1"/>
                <c:pt idx="0">
                  <c:v>19/20</c:v>
                </c:pt>
              </c:strCache>
            </c:strRef>
          </c:tx>
          <c:spPr>
            <a:solidFill>
              <a:srgbClr val="F8A56E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'A-7'!$C$12:$E$12</c:f>
              <c:numCache>
                <c:formatCode>#,##0.0</c:formatCode>
                <c:ptCount val="3"/>
                <c:pt idx="0">
                  <c:v>33.439506833000003</c:v>
                </c:pt>
                <c:pt idx="1">
                  <c:v>61.257346429999991</c:v>
                </c:pt>
                <c:pt idx="2">
                  <c:v>5.7640535700000006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E5-420C-92F8-CEFE10A4CC67}"/>
            </c:ext>
          </c:extLst>
        </c:ser>
        <c:ser>
          <c:idx val="3"/>
          <c:order val="3"/>
          <c:tx>
            <c:strRef>
              <c:f>'A-7'!$A$13</c:f>
              <c:strCache>
                <c:ptCount val="1"/>
                <c:pt idx="0">
                  <c:v>20/21</c:v>
                </c:pt>
              </c:strCache>
            </c:strRef>
          </c:tx>
          <c:spPr>
            <a:solidFill>
              <a:srgbClr val="EC8F42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'A-7'!$C$13:$E$13</c:f>
              <c:numCache>
                <c:formatCode>#,##0.0</c:formatCode>
                <c:ptCount val="3"/>
                <c:pt idx="0">
                  <c:v>17.725020346000001</c:v>
                </c:pt>
                <c:pt idx="1">
                  <c:v>63.563601554000009</c:v>
                </c:pt>
                <c:pt idx="2">
                  <c:v>7.6049984460000015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E5-420C-92F8-CEFE10A4CC67}"/>
            </c:ext>
          </c:extLst>
        </c:ser>
        <c:ser>
          <c:idx val="4"/>
          <c:order val="4"/>
          <c:tx>
            <c:strRef>
              <c:f>'A-7'!$A$14</c:f>
              <c:strCache>
                <c:ptCount val="1"/>
                <c:pt idx="0">
                  <c:v>21/22</c:v>
                </c:pt>
              </c:strCache>
            </c:strRef>
          </c:tx>
          <c:spPr>
            <a:solidFill>
              <a:srgbClr val="D37F3A"/>
            </a:solidFill>
            <a:ln>
              <a:noFill/>
            </a:ln>
            <a:effectLst/>
          </c:spPr>
          <c:invertIfNegative val="0"/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'A-7'!$C$14:$E$14</c:f>
              <c:numCache>
                <c:formatCode>#,##0.0</c:formatCode>
                <c:ptCount val="3"/>
                <c:pt idx="0">
                  <c:v>44.015200000000007</c:v>
                </c:pt>
                <c:pt idx="1">
                  <c:v>64.869271402999999</c:v>
                </c:pt>
                <c:pt idx="2">
                  <c:v>9.6653285970000002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E5-420C-92F8-CEFE10A4CC67}"/>
            </c:ext>
          </c:extLst>
        </c:ser>
        <c:ser>
          <c:idx val="5"/>
          <c:order val="5"/>
          <c:tx>
            <c:strRef>
              <c:f>'A-7'!$A$15</c:f>
              <c:strCache>
                <c:ptCount val="1"/>
                <c:pt idx="0">
                  <c:v>22/23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'A-7'!$C$8:$E$8</c:f>
              <c:strCache>
                <c:ptCount val="3"/>
                <c:pt idx="0">
                  <c:v>Net exports</c:v>
                </c:pt>
                <c:pt idx="1">
                  <c:v>Domestic consumption (other than ethanol)</c:v>
                </c:pt>
                <c:pt idx="2">
                  <c:v>Domestic consumption (ethanol)</c:v>
                </c:pt>
              </c:strCache>
            </c:strRef>
          </c:cat>
          <c:val>
            <c:numRef>
              <c:f>'A-7'!$C$15:$E$15</c:f>
              <c:numCache>
                <c:formatCode>#,##0.0</c:formatCode>
                <c:ptCount val="3"/>
                <c:pt idx="0">
                  <c:v>53.321200000000005</c:v>
                </c:pt>
                <c:pt idx="1">
                  <c:v>66.337746249999995</c:v>
                </c:pt>
                <c:pt idx="2">
                  <c:v>13.26115375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5-420C-92F8-CEFE10A4C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58559664"/>
        <c:axId val="-370169024"/>
      </c:barChart>
      <c:catAx>
        <c:axId val="-9585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70169024"/>
        <c:crosses val="autoZero"/>
        <c:auto val="1"/>
        <c:lblAlgn val="ctr"/>
        <c:lblOffset val="100"/>
        <c:noMultiLvlLbl val="0"/>
      </c:catAx>
      <c:valAx>
        <c:axId val="-370169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layout>
            <c:manualLayout>
              <c:xMode val="edge"/>
              <c:yMode val="edge"/>
              <c:x val="1.4046425626993894E-2"/>
              <c:y val="0.26337628535408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95855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2.7397260273972629E-2"/>
              <c:y val="-1.38888888888889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1145914234165348E-2"/>
          <c:y val="6.0672759732705341E-2"/>
          <c:w val="0.72763749093907182"/>
          <c:h val="0.74078048653197559"/>
        </c:manualLayout>
      </c:layout>
      <c:areaChart>
        <c:grouping val="stacked"/>
        <c:varyColors val="0"/>
        <c:ser>
          <c:idx val="0"/>
          <c:order val="0"/>
          <c:tx>
            <c:strRef>
              <c:f>'A-8'!$C$8</c:f>
              <c:strCache>
                <c:ptCount val="1"/>
                <c:pt idx="0">
                  <c:v>Mato Grosso</c:v>
                </c:pt>
              </c:strCache>
            </c:strRef>
          </c:tx>
          <c:spPr>
            <a:solidFill>
              <a:srgbClr val="7F94AB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'A-8'!$C$10:$C$93</c:f>
              <c:numCache>
                <c:formatCode>#,##0.00</c:formatCode>
                <c:ptCount val="84"/>
                <c:pt idx="0">
                  <c:v>3.3122457000000001E-2</c:v>
                </c:pt>
                <c:pt idx="1">
                  <c:v>2.7098790000000001E-2</c:v>
                </c:pt>
                <c:pt idx="2">
                  <c:v>2.5266586000000001E-2</c:v>
                </c:pt>
                <c:pt idx="3">
                  <c:v>1.8905330000000001E-2</c:v>
                </c:pt>
                <c:pt idx="4">
                  <c:v>1.6617135999999998E-2</c:v>
                </c:pt>
                <c:pt idx="5">
                  <c:v>1.6847189999999998E-2</c:v>
                </c:pt>
                <c:pt idx="6">
                  <c:v>4.6885197999999996E-2</c:v>
                </c:pt>
                <c:pt idx="7">
                  <c:v>4.1033885999999999E-2</c:v>
                </c:pt>
                <c:pt idx="8">
                  <c:v>8.0970318999999999E-2</c:v>
                </c:pt>
                <c:pt idx="9">
                  <c:v>8.294169500000001E-2</c:v>
                </c:pt>
                <c:pt idx="10">
                  <c:v>8.709376399999999E-2</c:v>
                </c:pt>
                <c:pt idx="11">
                  <c:v>0.12700847900000001</c:v>
                </c:pt>
                <c:pt idx="12">
                  <c:v>0.13744401199999998</c:v>
                </c:pt>
                <c:pt idx="13">
                  <c:v>0.117930195</c:v>
                </c:pt>
                <c:pt idx="14">
                  <c:v>0.137124783</c:v>
                </c:pt>
                <c:pt idx="15">
                  <c:v>0.13566696</c:v>
                </c:pt>
                <c:pt idx="16">
                  <c:v>0.11746885</c:v>
                </c:pt>
                <c:pt idx="17">
                  <c:v>7.8754988999999997E-2</c:v>
                </c:pt>
                <c:pt idx="18">
                  <c:v>7.8862263000000002E-2</c:v>
                </c:pt>
                <c:pt idx="19">
                  <c:v>8.5969823999999986E-2</c:v>
                </c:pt>
                <c:pt idx="20">
                  <c:v>9.6847880000000011E-2</c:v>
                </c:pt>
                <c:pt idx="21">
                  <c:v>0.10005871799999999</c:v>
                </c:pt>
                <c:pt idx="22">
                  <c:v>0.124724374</c:v>
                </c:pt>
                <c:pt idx="23">
                  <c:v>0.14427821400000002</c:v>
                </c:pt>
                <c:pt idx="24">
                  <c:v>0.16119324400000001</c:v>
                </c:pt>
                <c:pt idx="25">
                  <c:v>0.150205635</c:v>
                </c:pt>
                <c:pt idx="26">
                  <c:v>0.20280540400000002</c:v>
                </c:pt>
                <c:pt idx="27">
                  <c:v>0.184103092</c:v>
                </c:pt>
                <c:pt idx="28">
                  <c:v>0.19349034099999998</c:v>
                </c:pt>
                <c:pt idx="29">
                  <c:v>0.17088167999999998</c:v>
                </c:pt>
                <c:pt idx="30">
                  <c:v>0.175058519</c:v>
                </c:pt>
                <c:pt idx="31">
                  <c:v>0.18027961200000001</c:v>
                </c:pt>
                <c:pt idx="32">
                  <c:v>0.25373238599999998</c:v>
                </c:pt>
                <c:pt idx="33">
                  <c:v>0.26645949599999996</c:v>
                </c:pt>
                <c:pt idx="34">
                  <c:v>0.28041268499999999</c:v>
                </c:pt>
                <c:pt idx="35">
                  <c:v>0.29893821799999998</c:v>
                </c:pt>
                <c:pt idx="36">
                  <c:v>0.31503525599999999</c:v>
                </c:pt>
                <c:pt idx="37">
                  <c:v>0.29072347199999998</c:v>
                </c:pt>
                <c:pt idx="38">
                  <c:v>0.356494282</c:v>
                </c:pt>
                <c:pt idx="39">
                  <c:v>0.34248028800000002</c:v>
                </c:pt>
                <c:pt idx="40">
                  <c:v>0.30319871300000001</c:v>
                </c:pt>
                <c:pt idx="41">
                  <c:v>0.34185025799999996</c:v>
                </c:pt>
                <c:pt idx="42">
                  <c:v>0.37338999</c:v>
                </c:pt>
                <c:pt idx="43">
                  <c:v>0.37290519699999997</c:v>
                </c:pt>
                <c:pt idx="44">
                  <c:v>0.47166821399999997</c:v>
                </c:pt>
                <c:pt idx="45">
                  <c:v>0.49278750900000001</c:v>
                </c:pt>
                <c:pt idx="46">
                  <c:v>0.44584766300000001</c:v>
                </c:pt>
                <c:pt idx="47">
                  <c:v>0.46235691899999998</c:v>
                </c:pt>
                <c:pt idx="48">
                  <c:v>0.47615459900000001</c:v>
                </c:pt>
                <c:pt idx="49">
                  <c:v>0.38792238099999998</c:v>
                </c:pt>
                <c:pt idx="50">
                  <c:v>0.52891024799999997</c:v>
                </c:pt>
                <c:pt idx="51">
                  <c:v>0.47593828700000002</c:v>
                </c:pt>
                <c:pt idx="52">
                  <c:v>0.45843203199999999</c:v>
                </c:pt>
                <c:pt idx="53">
                  <c:v>0.51048498499999995</c:v>
                </c:pt>
                <c:pt idx="54">
                  <c:v>0.60053529399999994</c:v>
                </c:pt>
                <c:pt idx="55">
                  <c:v>0.61390102099999999</c:v>
                </c:pt>
                <c:pt idx="56">
                  <c:v>0.62630802800000007</c:v>
                </c:pt>
                <c:pt idx="57">
                  <c:v>0.63251114899999994</c:v>
                </c:pt>
                <c:pt idx="58">
                  <c:v>0.59825826100000001</c:v>
                </c:pt>
                <c:pt idx="59">
                  <c:v>0.61286018200000003</c:v>
                </c:pt>
                <c:pt idx="60">
                  <c:v>0.60541109900000001</c:v>
                </c:pt>
                <c:pt idx="61">
                  <c:v>0.54416656399999996</c:v>
                </c:pt>
                <c:pt idx="62">
                  <c:v>0.58649452000000002</c:v>
                </c:pt>
                <c:pt idx="63">
                  <c:v>0.60727579099999995</c:v>
                </c:pt>
                <c:pt idx="64">
                  <c:v>0.59977715500000006</c:v>
                </c:pt>
                <c:pt idx="65">
                  <c:v>0.60860027999999999</c:v>
                </c:pt>
                <c:pt idx="66">
                  <c:v>0.63227751899999995</c:v>
                </c:pt>
                <c:pt idx="67">
                  <c:v>0.60407952800000009</c:v>
                </c:pt>
                <c:pt idx="68">
                  <c:v>0.68734041700000004</c:v>
                </c:pt>
                <c:pt idx="69">
                  <c:v>0.71676720499999991</c:v>
                </c:pt>
                <c:pt idx="70">
                  <c:v>0.65035012000000003</c:v>
                </c:pt>
                <c:pt idx="71">
                  <c:v>0.64771962199999999</c:v>
                </c:pt>
                <c:pt idx="72">
                  <c:v>0.64576095700000002</c:v>
                </c:pt>
                <c:pt idx="73">
                  <c:v>0.59488098300000003</c:v>
                </c:pt>
                <c:pt idx="74">
                  <c:v>0.72051633200000009</c:v>
                </c:pt>
                <c:pt idx="75">
                  <c:v>0.69429997900000007</c:v>
                </c:pt>
                <c:pt idx="76">
                  <c:v>0.83273405599999994</c:v>
                </c:pt>
                <c:pt idx="77">
                  <c:v>0.82156136000000002</c:v>
                </c:pt>
                <c:pt idx="78">
                  <c:v>0.84632741200000006</c:v>
                </c:pt>
                <c:pt idx="79">
                  <c:v>0.83477074299999998</c:v>
                </c:pt>
                <c:pt idx="80">
                  <c:v>0.84362093199999999</c:v>
                </c:pt>
                <c:pt idx="81">
                  <c:v>0.88833532299999995</c:v>
                </c:pt>
                <c:pt idx="82">
                  <c:v>0.86647679399999999</c:v>
                </c:pt>
                <c:pt idx="83">
                  <c:v>0.914574687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C-4B2F-B0F0-2D71031B5CDA}"/>
            </c:ext>
          </c:extLst>
        </c:ser>
        <c:ser>
          <c:idx val="1"/>
          <c:order val="1"/>
          <c:tx>
            <c:strRef>
              <c:f>'A-8'!$D$8</c:f>
              <c:strCache>
                <c:ptCount val="1"/>
                <c:pt idx="0">
                  <c:v>Mato Grosso do Sul</c:v>
                </c:pt>
              </c:strCache>
            </c:strRef>
          </c:tx>
          <c:spPr>
            <a:solidFill>
              <a:srgbClr val="F79728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'A-8'!$D$10:$D$93</c:f>
              <c:numCache>
                <c:formatCode>#,##0.00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3.0183533999999998E-2</c:v>
                </c:pt>
                <c:pt idx="65">
                  <c:v>0.141319994</c:v>
                </c:pt>
                <c:pt idx="66">
                  <c:v>9.0930311999999999E-2</c:v>
                </c:pt>
                <c:pt idx="67">
                  <c:v>0.14453577400000001</c:v>
                </c:pt>
                <c:pt idx="68">
                  <c:v>0.17130709299999999</c:v>
                </c:pt>
                <c:pt idx="69">
                  <c:v>0.16887943100000002</c:v>
                </c:pt>
                <c:pt idx="70">
                  <c:v>0.16945094799999999</c:v>
                </c:pt>
                <c:pt idx="71">
                  <c:v>0.175179522</c:v>
                </c:pt>
                <c:pt idx="72">
                  <c:v>0.17657442199999998</c:v>
                </c:pt>
                <c:pt idx="73">
                  <c:v>0.15600233799999999</c:v>
                </c:pt>
                <c:pt idx="74">
                  <c:v>0.173684069</c:v>
                </c:pt>
                <c:pt idx="75">
                  <c:v>0.16768581599999999</c:v>
                </c:pt>
                <c:pt idx="76">
                  <c:v>0.17431530200000001</c:v>
                </c:pt>
                <c:pt idx="77">
                  <c:v>0.167650725</c:v>
                </c:pt>
                <c:pt idx="78">
                  <c:v>0.181128646</c:v>
                </c:pt>
                <c:pt idx="79">
                  <c:v>0.18053508400000001</c:v>
                </c:pt>
                <c:pt idx="80">
                  <c:v>0.17612007300000002</c:v>
                </c:pt>
                <c:pt idx="81">
                  <c:v>0.17857263300000001</c:v>
                </c:pt>
                <c:pt idx="82">
                  <c:v>0.171401094</c:v>
                </c:pt>
                <c:pt idx="83">
                  <c:v>0.17143644500000002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C-4B2F-B0F0-2D71031B5CDA}"/>
            </c:ext>
          </c:extLst>
        </c:ser>
        <c:ser>
          <c:idx val="2"/>
          <c:order val="2"/>
          <c:tx>
            <c:strRef>
              <c:f>'A-8'!$E$8</c:f>
              <c:strCache>
                <c:ptCount val="1"/>
                <c:pt idx="0">
                  <c:v>Goiás</c:v>
                </c:pt>
              </c:strCache>
            </c:strRef>
          </c:tx>
          <c:spPr>
            <a:solidFill>
              <a:srgbClr val="F4B531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'A-8'!$E$10:$E$93</c:f>
              <c:numCache>
                <c:formatCode>#,##0.00</c:formatCode>
                <c:ptCount val="84"/>
                <c:pt idx="0">
                  <c:v>1.2315079999999999E-2</c:v>
                </c:pt>
                <c:pt idx="1">
                  <c:v>3.1894077E-2</c:v>
                </c:pt>
                <c:pt idx="2">
                  <c:v>3.3147097E-2</c:v>
                </c:pt>
                <c:pt idx="3">
                  <c:v>1.7815075E-2</c:v>
                </c:pt>
                <c:pt idx="4">
                  <c:v>2.2378363000000002E-2</c:v>
                </c:pt>
                <c:pt idx="5">
                  <c:v>2.5487749000000001E-2</c:v>
                </c:pt>
                <c:pt idx="6">
                  <c:v>3.9891803999999996E-2</c:v>
                </c:pt>
                <c:pt idx="7">
                  <c:v>2.8195501000000001E-2</c:v>
                </c:pt>
                <c:pt idx="8">
                  <c:v>2.3263936000000002E-2</c:v>
                </c:pt>
                <c:pt idx="9">
                  <c:v>2.9497196E-2</c:v>
                </c:pt>
                <c:pt idx="10">
                  <c:v>3.0275360000000001E-2</c:v>
                </c:pt>
                <c:pt idx="11">
                  <c:v>4.0112222000000003E-2</c:v>
                </c:pt>
                <c:pt idx="12">
                  <c:v>4.3882834000000003E-2</c:v>
                </c:pt>
                <c:pt idx="13">
                  <c:v>4.3856862999999996E-2</c:v>
                </c:pt>
                <c:pt idx="14">
                  <c:v>3.3281328999999998E-2</c:v>
                </c:pt>
                <c:pt idx="15">
                  <c:v>2.5853722000000003E-2</c:v>
                </c:pt>
                <c:pt idx="16">
                  <c:v>2.3403042000000002E-2</c:v>
                </c:pt>
                <c:pt idx="17">
                  <c:v>3.1952504999999999E-2</c:v>
                </c:pt>
                <c:pt idx="18">
                  <c:v>4.9464707999999996E-2</c:v>
                </c:pt>
                <c:pt idx="19">
                  <c:v>7.2134468999999993E-2</c:v>
                </c:pt>
                <c:pt idx="20">
                  <c:v>4.9194573999999998E-2</c:v>
                </c:pt>
                <c:pt idx="21">
                  <c:v>5.2817691E-2</c:v>
                </c:pt>
                <c:pt idx="22">
                  <c:v>4.5015549000000002E-2</c:v>
                </c:pt>
                <c:pt idx="23">
                  <c:v>5.8415381000000002E-2</c:v>
                </c:pt>
                <c:pt idx="24">
                  <c:v>7.2178858999999998E-2</c:v>
                </c:pt>
                <c:pt idx="25">
                  <c:v>5.1617642999999998E-2</c:v>
                </c:pt>
                <c:pt idx="26">
                  <c:v>3.9025493000000001E-2</c:v>
                </c:pt>
                <c:pt idx="27">
                  <c:v>5.9112034000000001E-2</c:v>
                </c:pt>
                <c:pt idx="28">
                  <c:v>5.3011807000000001E-2</c:v>
                </c:pt>
                <c:pt idx="29">
                  <c:v>5.2748118000000004E-2</c:v>
                </c:pt>
                <c:pt idx="30">
                  <c:v>7.6221523999999999E-2</c:v>
                </c:pt>
                <c:pt idx="31">
                  <c:v>6.6501468999999994E-2</c:v>
                </c:pt>
                <c:pt idx="32">
                  <c:v>3.7214365999999999E-2</c:v>
                </c:pt>
                <c:pt idx="33">
                  <c:v>4.1730110000000001E-2</c:v>
                </c:pt>
                <c:pt idx="34">
                  <c:v>6.1653262E-2</c:v>
                </c:pt>
                <c:pt idx="35">
                  <c:v>0.110350902</c:v>
                </c:pt>
                <c:pt idx="36">
                  <c:v>0.12052270699999999</c:v>
                </c:pt>
                <c:pt idx="37">
                  <c:v>0.127470632</c:v>
                </c:pt>
                <c:pt idx="38">
                  <c:v>0.12097144500000001</c:v>
                </c:pt>
                <c:pt idx="39">
                  <c:v>5.014217E-2</c:v>
                </c:pt>
                <c:pt idx="40">
                  <c:v>2.4823044999999998E-2</c:v>
                </c:pt>
                <c:pt idx="41">
                  <c:v>4.3557733999999994E-2</c:v>
                </c:pt>
                <c:pt idx="42">
                  <c:v>0.118864135</c:v>
                </c:pt>
                <c:pt idx="43">
                  <c:v>0.103950828</c:v>
                </c:pt>
                <c:pt idx="44">
                  <c:v>7.9702887E-2</c:v>
                </c:pt>
                <c:pt idx="45">
                  <c:v>8.6171129999999999E-2</c:v>
                </c:pt>
                <c:pt idx="46">
                  <c:v>8.9306501999999996E-2</c:v>
                </c:pt>
                <c:pt idx="47">
                  <c:v>8.5073223000000003E-2</c:v>
                </c:pt>
                <c:pt idx="48">
                  <c:v>7.8307269999999998E-2</c:v>
                </c:pt>
                <c:pt idx="49">
                  <c:v>7.6554967000000002E-2</c:v>
                </c:pt>
                <c:pt idx="50">
                  <c:v>8.2230287999999999E-2</c:v>
                </c:pt>
                <c:pt idx="51">
                  <c:v>6.4620070000000002E-2</c:v>
                </c:pt>
                <c:pt idx="52">
                  <c:v>6.9789210000000004E-2</c:v>
                </c:pt>
                <c:pt idx="53">
                  <c:v>6.3398650000000001E-2</c:v>
                </c:pt>
                <c:pt idx="54">
                  <c:v>9.2789956000000007E-2</c:v>
                </c:pt>
                <c:pt idx="55">
                  <c:v>9.5167678000000006E-2</c:v>
                </c:pt>
                <c:pt idx="56">
                  <c:v>8.3486619999999997E-2</c:v>
                </c:pt>
                <c:pt idx="57">
                  <c:v>8.6348352000000003E-2</c:v>
                </c:pt>
                <c:pt idx="58">
                  <c:v>0.110363298</c:v>
                </c:pt>
                <c:pt idx="59">
                  <c:v>0.109486737</c:v>
                </c:pt>
                <c:pt idx="60">
                  <c:v>7.484433900000001E-2</c:v>
                </c:pt>
                <c:pt idx="61">
                  <c:v>6.5585050000000006E-2</c:v>
                </c:pt>
                <c:pt idx="62">
                  <c:v>9.648567999999999E-2</c:v>
                </c:pt>
                <c:pt idx="63">
                  <c:v>7.3346221999999989E-2</c:v>
                </c:pt>
                <c:pt idx="64">
                  <c:v>8.3847000000000005E-2</c:v>
                </c:pt>
                <c:pt idx="65">
                  <c:v>9.4758320000000007E-2</c:v>
                </c:pt>
                <c:pt idx="66">
                  <c:v>9.7193026000000002E-2</c:v>
                </c:pt>
                <c:pt idx="67">
                  <c:v>0.102810821</c:v>
                </c:pt>
                <c:pt idx="68">
                  <c:v>8.2277744E-2</c:v>
                </c:pt>
                <c:pt idx="69">
                  <c:v>7.7446913000000006E-2</c:v>
                </c:pt>
                <c:pt idx="70">
                  <c:v>7.3964297000000012E-2</c:v>
                </c:pt>
                <c:pt idx="71">
                  <c:v>8.5971721000000001E-2</c:v>
                </c:pt>
                <c:pt idx="72">
                  <c:v>9.2732579999999995E-2</c:v>
                </c:pt>
                <c:pt idx="73">
                  <c:v>5.6678258000000002E-2</c:v>
                </c:pt>
                <c:pt idx="74">
                  <c:v>0.11684406600000001</c:v>
                </c:pt>
                <c:pt idx="75">
                  <c:v>0.12934774000000002</c:v>
                </c:pt>
                <c:pt idx="76">
                  <c:v>0.13158012199999999</c:v>
                </c:pt>
                <c:pt idx="77">
                  <c:v>0.134211465</c:v>
                </c:pt>
                <c:pt idx="78">
                  <c:v>0.151192364</c:v>
                </c:pt>
                <c:pt idx="79">
                  <c:v>0.14595392800000001</c:v>
                </c:pt>
                <c:pt idx="80">
                  <c:v>0.153011652</c:v>
                </c:pt>
                <c:pt idx="81">
                  <c:v>0.14626499600000001</c:v>
                </c:pt>
                <c:pt idx="82">
                  <c:v>0.16221943599999999</c:v>
                </c:pt>
                <c:pt idx="83">
                  <c:v>0.17715588800000001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4C-4B2F-B0F0-2D71031B5CDA}"/>
            </c:ext>
          </c:extLst>
        </c:ser>
        <c:ser>
          <c:idx val="3"/>
          <c:order val="3"/>
          <c:tx>
            <c:strRef>
              <c:f>'A-8'!$F$8</c:f>
              <c:strCache>
                <c:ptCount val="1"/>
                <c:pt idx="0">
                  <c:v>Paraná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'A-8'!$F$10:$F$93</c:f>
              <c:numCache>
                <c:formatCode>#,##0.00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2.3070500000000002E-3</c:v>
                </c:pt>
                <c:pt idx="14">
                  <c:v>3.4247199999999996E-3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3.1132600000000001E-3</c:v>
                </c:pt>
                <c:pt idx="22">
                  <c:v>3.27254E-3</c:v>
                </c:pt>
                <c:pt idx="23">
                  <c:v>5.0031400000000005E-3</c:v>
                </c:pt>
                <c:pt idx="24">
                  <c:v>6.2462500000000001E-3</c:v>
                </c:pt>
                <c:pt idx="25">
                  <c:v>1.6189500000000001E-3</c:v>
                </c:pt>
                <c:pt idx="26">
                  <c:v>4.5851099999999999E-3</c:v>
                </c:pt>
                <c:pt idx="27">
                  <c:v>7.19442E-3</c:v>
                </c:pt>
                <c:pt idx="28">
                  <c:v>1.0762280000000001E-2</c:v>
                </c:pt>
                <c:pt idx="29">
                  <c:v>1.0833280000000001E-2</c:v>
                </c:pt>
                <c:pt idx="30">
                  <c:v>5.0109880000000001E-3</c:v>
                </c:pt>
                <c:pt idx="31">
                  <c:v>8.0227400000000004E-3</c:v>
                </c:pt>
                <c:pt idx="32">
                  <c:v>5.6018379999999996E-3</c:v>
                </c:pt>
                <c:pt idx="33">
                  <c:v>6.7570299999999998E-3</c:v>
                </c:pt>
                <c:pt idx="34">
                  <c:v>1.032808E-2</c:v>
                </c:pt>
                <c:pt idx="35">
                  <c:v>1.132065E-2</c:v>
                </c:pt>
                <c:pt idx="36">
                  <c:v>1.446474E-2</c:v>
                </c:pt>
                <c:pt idx="37">
                  <c:v>1.300926E-2</c:v>
                </c:pt>
                <c:pt idx="38">
                  <c:v>7.4408100000000008E-3</c:v>
                </c:pt>
                <c:pt idx="39">
                  <c:v>2.0020699999999999E-3</c:v>
                </c:pt>
                <c:pt idx="40">
                  <c:v>9.1921000000000006E-4</c:v>
                </c:pt>
                <c:pt idx="41">
                  <c:v>1.3361320000000001E-3</c:v>
                </c:pt>
                <c:pt idx="42">
                  <c:v>1.0049780000000001E-2</c:v>
                </c:pt>
                <c:pt idx="43">
                  <c:v>1.656904E-2</c:v>
                </c:pt>
                <c:pt idx="44">
                  <c:v>1.620214E-2</c:v>
                </c:pt>
                <c:pt idx="45">
                  <c:v>7.9177499999999994E-3</c:v>
                </c:pt>
                <c:pt idx="46">
                  <c:v>1.0570398999999999E-2</c:v>
                </c:pt>
                <c:pt idx="47">
                  <c:v>0</c:v>
                </c:pt>
                <c:pt idx="48">
                  <c:v>0</c:v>
                </c:pt>
                <c:pt idx="49">
                  <c:v>6.3304899999999994E-3</c:v>
                </c:pt>
                <c:pt idx="50">
                  <c:v>5.2102200000000006E-3</c:v>
                </c:pt>
                <c:pt idx="51">
                  <c:v>8.7471799999999991E-4</c:v>
                </c:pt>
                <c:pt idx="52">
                  <c:v>0</c:v>
                </c:pt>
                <c:pt idx="53">
                  <c:v>2.2094000000000003E-3</c:v>
                </c:pt>
                <c:pt idx="54">
                  <c:v>3.7573090000000003E-3</c:v>
                </c:pt>
                <c:pt idx="55">
                  <c:v>3.5379810000000004E-3</c:v>
                </c:pt>
                <c:pt idx="56">
                  <c:v>8.1007549999999994E-3</c:v>
                </c:pt>
                <c:pt idx="57">
                  <c:v>2.5099989999999997E-3</c:v>
                </c:pt>
                <c:pt idx="58">
                  <c:v>7.0336999999999995E-3</c:v>
                </c:pt>
                <c:pt idx="59">
                  <c:v>9.9069220000000003E-3</c:v>
                </c:pt>
                <c:pt idx="60">
                  <c:v>1.0130650999999999E-2</c:v>
                </c:pt>
                <c:pt idx="61">
                  <c:v>8.5903230000000004E-3</c:v>
                </c:pt>
                <c:pt idx="62">
                  <c:v>9.0349000000000002E-3</c:v>
                </c:pt>
                <c:pt idx="63">
                  <c:v>2.36696E-3</c:v>
                </c:pt>
                <c:pt idx="64">
                  <c:v>4.0976509999999999E-3</c:v>
                </c:pt>
                <c:pt idx="65">
                  <c:v>7.1480279999999998E-3</c:v>
                </c:pt>
                <c:pt idx="66">
                  <c:v>4.3777600000000002E-4</c:v>
                </c:pt>
                <c:pt idx="67">
                  <c:v>5.1940450000000004E-3</c:v>
                </c:pt>
                <c:pt idx="68">
                  <c:v>1.2444939999999999E-3</c:v>
                </c:pt>
                <c:pt idx="69">
                  <c:v>2.4904189999999998E-3</c:v>
                </c:pt>
                <c:pt idx="70">
                  <c:v>1.2674100000000001E-3</c:v>
                </c:pt>
                <c:pt idx="71">
                  <c:v>2.725627E-3</c:v>
                </c:pt>
                <c:pt idx="72">
                  <c:v>8.3606650000000015E-3</c:v>
                </c:pt>
                <c:pt idx="73">
                  <c:v>9.6243749999999993E-3</c:v>
                </c:pt>
                <c:pt idx="74">
                  <c:v>0</c:v>
                </c:pt>
                <c:pt idx="75">
                  <c:v>1.25362E-3</c:v>
                </c:pt>
                <c:pt idx="76">
                  <c:v>4.9612709999999997E-3</c:v>
                </c:pt>
                <c:pt idx="77">
                  <c:v>2.8671320000000001E-3</c:v>
                </c:pt>
                <c:pt idx="78">
                  <c:v>2.579118E-3</c:v>
                </c:pt>
                <c:pt idx="79">
                  <c:v>4.947669E-3</c:v>
                </c:pt>
                <c:pt idx="80">
                  <c:v>7.310408E-3</c:v>
                </c:pt>
                <c:pt idx="81">
                  <c:v>4.2732769999999998E-3</c:v>
                </c:pt>
                <c:pt idx="82">
                  <c:v>7.3494889999999998E-3</c:v>
                </c:pt>
                <c:pt idx="83">
                  <c:v>6.4628029999999996E-3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4C-4B2F-B0F0-2D71031B5CDA}"/>
            </c:ext>
          </c:extLst>
        </c:ser>
        <c:ser>
          <c:idx val="4"/>
          <c:order val="4"/>
          <c:tx>
            <c:strRef>
              <c:f>'A-8'!$G$8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f>'A-8'!$A$10:$A$93</c:f>
              <c:numCache>
                <c:formatCode>[$-409]mmm\-yy;@</c:formatCode>
                <c:ptCount val="8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</c:numCache>
            </c:numRef>
          </c:cat>
          <c:val>
            <c:numRef>
              <c:f>'A-8'!$G$10:$G$93</c:f>
              <c:numCache>
                <c:formatCode>#,##0.00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3.264964E-3</c:v>
                </c:pt>
                <c:pt idx="9">
                  <c:v>3.038663E-3</c:v>
                </c:pt>
                <c:pt idx="10">
                  <c:v>3.3624470000000002E-3</c:v>
                </c:pt>
                <c:pt idx="11">
                  <c:v>3.0530949999999996E-3</c:v>
                </c:pt>
                <c:pt idx="12">
                  <c:v>3.8352440000000002E-3</c:v>
                </c:pt>
                <c:pt idx="13">
                  <c:v>2.5398550000000002E-3</c:v>
                </c:pt>
                <c:pt idx="14">
                  <c:v>7.7402500000000002E-4</c:v>
                </c:pt>
                <c:pt idx="15">
                  <c:v>1.8806859999999999E-3</c:v>
                </c:pt>
                <c:pt idx="16">
                  <c:v>3.5949839999999999E-3</c:v>
                </c:pt>
                <c:pt idx="17">
                  <c:v>1.25435E-3</c:v>
                </c:pt>
                <c:pt idx="18">
                  <c:v>2.2966370000000002E-3</c:v>
                </c:pt>
                <c:pt idx="19">
                  <c:v>2.655283E-3</c:v>
                </c:pt>
                <c:pt idx="20">
                  <c:v>2.7696090000000001E-3</c:v>
                </c:pt>
                <c:pt idx="21">
                  <c:v>3.3675110000000001E-3</c:v>
                </c:pt>
                <c:pt idx="22">
                  <c:v>1.9896240000000002E-3</c:v>
                </c:pt>
                <c:pt idx="23">
                  <c:v>3.099507E-3</c:v>
                </c:pt>
                <c:pt idx="24">
                  <c:v>3.421777E-3</c:v>
                </c:pt>
                <c:pt idx="25">
                  <c:v>3.3792269999999998E-3</c:v>
                </c:pt>
                <c:pt idx="26">
                  <c:v>3.233901E-3</c:v>
                </c:pt>
                <c:pt idx="27">
                  <c:v>3.0807069999999998E-3</c:v>
                </c:pt>
                <c:pt idx="28">
                  <c:v>7.5903280000000004E-3</c:v>
                </c:pt>
                <c:pt idx="29">
                  <c:v>3.9900859999999995E-3</c:v>
                </c:pt>
                <c:pt idx="30">
                  <c:v>4.2609880000000003E-3</c:v>
                </c:pt>
                <c:pt idx="31">
                  <c:v>3.254088E-3</c:v>
                </c:pt>
                <c:pt idx="32">
                  <c:v>5.4247729999999999E-3</c:v>
                </c:pt>
                <c:pt idx="33">
                  <c:v>4.8356199999999997E-3</c:v>
                </c:pt>
                <c:pt idx="34">
                  <c:v>7.5015249999999993E-3</c:v>
                </c:pt>
                <c:pt idx="35">
                  <c:v>4.2969189999999997E-3</c:v>
                </c:pt>
                <c:pt idx="36">
                  <c:v>4.9166440000000004E-3</c:v>
                </c:pt>
                <c:pt idx="37">
                  <c:v>5.358949E-3</c:v>
                </c:pt>
                <c:pt idx="38">
                  <c:v>5.7217200000000005E-3</c:v>
                </c:pt>
                <c:pt idx="39">
                  <c:v>4.3978209999999997E-3</c:v>
                </c:pt>
                <c:pt idx="40">
                  <c:v>1.0000000000000001E-9</c:v>
                </c:pt>
                <c:pt idx="41">
                  <c:v>5.6548729999999995E-3</c:v>
                </c:pt>
                <c:pt idx="42">
                  <c:v>4.5635739999999999E-3</c:v>
                </c:pt>
                <c:pt idx="43">
                  <c:v>5.6773359999999998E-3</c:v>
                </c:pt>
                <c:pt idx="44">
                  <c:v>3.6971309999999998E-3</c:v>
                </c:pt>
                <c:pt idx="45">
                  <c:v>1.0000000000000001E-9</c:v>
                </c:pt>
                <c:pt idx="46">
                  <c:v>3.0921570000000003E-3</c:v>
                </c:pt>
                <c:pt idx="47">
                  <c:v>1.1978330000000001E-3</c:v>
                </c:pt>
                <c:pt idx="48">
                  <c:v>2.0000000000000001E-9</c:v>
                </c:pt>
                <c:pt idx="49">
                  <c:v>2.4626560000000001E-3</c:v>
                </c:pt>
                <c:pt idx="50">
                  <c:v>5.5158459999999996E-3</c:v>
                </c:pt>
                <c:pt idx="51">
                  <c:v>2.764075E-3</c:v>
                </c:pt>
                <c:pt idx="52">
                  <c:v>2.40626E-4</c:v>
                </c:pt>
                <c:pt idx="53">
                  <c:v>1.394663E-3</c:v>
                </c:pt>
                <c:pt idx="54">
                  <c:v>1.8089619999999999E-3</c:v>
                </c:pt>
                <c:pt idx="55">
                  <c:v>2.4786109999999999E-3</c:v>
                </c:pt>
                <c:pt idx="56">
                  <c:v>1.321865E-3</c:v>
                </c:pt>
                <c:pt idx="57">
                  <c:v>2.0000000000000001E-9</c:v>
                </c:pt>
                <c:pt idx="58">
                  <c:v>2.7240260000000001E-3</c:v>
                </c:pt>
                <c:pt idx="59">
                  <c:v>5.6054999999999998E-5</c:v>
                </c:pt>
                <c:pt idx="60">
                  <c:v>1.8847260000000002E-3</c:v>
                </c:pt>
                <c:pt idx="61">
                  <c:v>1.468212E-3</c:v>
                </c:pt>
                <c:pt idx="62">
                  <c:v>2.5594009999999998E-3</c:v>
                </c:pt>
                <c:pt idx="63">
                  <c:v>0</c:v>
                </c:pt>
                <c:pt idx="64">
                  <c:v>9.9609099999999995E-4</c:v>
                </c:pt>
                <c:pt idx="65">
                  <c:v>0</c:v>
                </c:pt>
                <c:pt idx="66">
                  <c:v>0</c:v>
                </c:pt>
                <c:pt idx="67">
                  <c:v>2.845813E-3</c:v>
                </c:pt>
                <c:pt idx="68">
                  <c:v>3.8165909999999998E-3</c:v>
                </c:pt>
                <c:pt idx="69">
                  <c:v>2.9635880000000001E-3</c:v>
                </c:pt>
                <c:pt idx="70">
                  <c:v>2.046488E-3</c:v>
                </c:pt>
                <c:pt idx="71">
                  <c:v>1.441842E-3</c:v>
                </c:pt>
                <c:pt idx="72">
                  <c:v>3.3093249999999997E-3</c:v>
                </c:pt>
                <c:pt idx="73">
                  <c:v>1.3369429999999999E-3</c:v>
                </c:pt>
                <c:pt idx="74">
                  <c:v>1.7093520000000001E-3</c:v>
                </c:pt>
                <c:pt idx="75">
                  <c:v>2.2419380000000002E-3</c:v>
                </c:pt>
                <c:pt idx="76">
                  <c:v>1.342223E-3</c:v>
                </c:pt>
                <c:pt idx="77">
                  <c:v>1.3821199999999999E-3</c:v>
                </c:pt>
                <c:pt idx="78">
                  <c:v>1.5793409999999999E-3</c:v>
                </c:pt>
                <c:pt idx="79">
                  <c:v>1.449222E-3</c:v>
                </c:pt>
                <c:pt idx="80">
                  <c:v>2.6141439999999997E-3</c:v>
                </c:pt>
                <c:pt idx="81">
                  <c:v>2.8489560000000001E-3</c:v>
                </c:pt>
                <c:pt idx="82">
                  <c:v>3.0521139999999999E-3</c:v>
                </c:pt>
                <c:pt idx="83">
                  <c:v>2.1395450000000001E-3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4C-4B2F-B0F0-2D71031B5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8559664"/>
        <c:axId val="-370169024"/>
      </c:areaChart>
      <c:dateAx>
        <c:axId val="-95855966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70169024"/>
        <c:crosses val="autoZero"/>
        <c:auto val="1"/>
        <c:lblOffset val="100"/>
        <c:baseTimeUnit val="months"/>
        <c:majorUnit val="4"/>
        <c:majorTimeUnit val="months"/>
      </c:dateAx>
      <c:valAx>
        <c:axId val="-370169024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 b="1">
                    <a:solidFill>
                      <a:srgbClr val="000000"/>
                    </a:solidFill>
                  </a:rPr>
                  <a:t>Million tonnes</a:t>
                </a:r>
              </a:p>
            </c:rich>
          </c:tx>
          <c:layout>
            <c:manualLayout>
              <c:xMode val="edge"/>
              <c:yMode val="edge"/>
              <c:x val="1.4046425626993894E-2"/>
              <c:y val="0.26337628535408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958559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99738784354949"/>
          <c:y val="0.29769584291223739"/>
          <c:w val="0.14158692527194319"/>
          <c:h val="0.3553822478634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2.7397260273972629E-2"/>
              <c:y val="-1.38888888888889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xMode val="edge"/>
          <c:yMode val="edge"/>
          <c:x val="5.8727576874744947E-2"/>
          <c:y val="7.6036866359447008E-2"/>
          <c:w val="0.85858734744413656"/>
          <c:h val="0.743406509670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'A-9'!$C$8</c:f>
              <c:strCache>
                <c:ptCount val="1"/>
                <c:pt idx="0">
                  <c:v>Anhydrous</c:v>
                </c:pt>
              </c:strCache>
            </c:strRef>
          </c:tx>
          <c:spPr>
            <a:solidFill>
              <a:srgbClr val="EB5757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8B-41E0-B7C3-5373661C09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B-41E0-B7C3-5373661C09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8B-41E0-B7C3-5373661C09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64-4ADA-9A5B-DEBB799CBB5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D-4F27-9544-9C8C1955B8B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'A-9'!$A$10:$A$20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'A-9'!$C$10:$C$20</c:f>
              <c:numCache>
                <c:formatCode>#,##0.0</c:formatCode>
                <c:ptCount val="11"/>
                <c:pt idx="0">
                  <c:v>3.3319999999999999E-3</c:v>
                </c:pt>
                <c:pt idx="1">
                  <c:v>6.3119999999999999E-3</c:v>
                </c:pt>
                <c:pt idx="2">
                  <c:v>1.3147000000000001E-2</c:v>
                </c:pt>
                <c:pt idx="3">
                  <c:v>3.4553E-2</c:v>
                </c:pt>
                <c:pt idx="4">
                  <c:v>7.7829999999999996E-2</c:v>
                </c:pt>
                <c:pt idx="5">
                  <c:v>0.18229300000000001</c:v>
                </c:pt>
                <c:pt idx="6">
                  <c:v>0.39849000000000001</c:v>
                </c:pt>
                <c:pt idx="7">
                  <c:v>0.63615900000000003</c:v>
                </c:pt>
                <c:pt idx="8">
                  <c:v>0.90339400000000003</c:v>
                </c:pt>
                <c:pt idx="9">
                  <c:v>1.5212209999999999</c:v>
                </c:pt>
                <c:pt idx="10">
                  <c:v>2.3023280000000002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8B-41E0-B7C3-5373661C09B4}"/>
            </c:ext>
          </c:extLst>
        </c:ser>
        <c:ser>
          <c:idx val="1"/>
          <c:order val="1"/>
          <c:tx>
            <c:strRef>
              <c:f>'A-9'!$D$8</c:f>
              <c:strCache>
                <c:ptCount val="1"/>
                <c:pt idx="0">
                  <c:v>Hydrous</c:v>
                </c:pt>
              </c:strCache>
            </c:strRef>
          </c:tx>
          <c:spPr>
            <a:solidFill>
              <a:srgbClr val="BFC589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D-4F27-9544-9C8C1955B8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BD-4F27-9544-9C8C1955B8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BD-4F27-9544-9C8C1955B8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D-4F27-9544-9C8C1955B8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BD-4F27-9544-9C8C1955B8B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'A-9'!$A$10:$A$20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'A-9'!$D$10:$D$20</c:f>
              <c:numCache>
                <c:formatCode>#,##0.0</c:formatCode>
                <c:ptCount val="11"/>
                <c:pt idx="0">
                  <c:v>7.1840000000000003E-3</c:v>
                </c:pt>
                <c:pt idx="1">
                  <c:v>6.462699999999999E-2</c:v>
                </c:pt>
                <c:pt idx="2">
                  <c:v>0.108095</c:v>
                </c:pt>
                <c:pt idx="3">
                  <c:v>0.16620500000000002</c:v>
                </c:pt>
                <c:pt idx="4">
                  <c:v>0.33494000000000002</c:v>
                </c:pt>
                <c:pt idx="5">
                  <c:v>0.53794299999999995</c:v>
                </c:pt>
                <c:pt idx="6">
                  <c:v>0.93167299999999997</c:v>
                </c:pt>
                <c:pt idx="7">
                  <c:v>1.7939939999999999</c:v>
                </c:pt>
                <c:pt idx="8">
                  <c:v>2.392992</c:v>
                </c:pt>
                <c:pt idx="9">
                  <c:v>2.62018</c:v>
                </c:pt>
                <c:pt idx="10">
                  <c:v>3.4853860000000001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8B-41E0-B7C3-5373661C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58559664"/>
        <c:axId val="-370169024"/>
      </c:barChart>
      <c:lineChart>
        <c:grouping val="standard"/>
        <c:varyColors val="0"/>
        <c:ser>
          <c:idx val="2"/>
          <c:order val="2"/>
          <c:tx>
            <c:strRef>
              <c:f>'A-9'!$E$8</c:f>
              <c:strCache>
                <c:ptCount val="1"/>
                <c:pt idx="0">
                  <c:v>Total </c:v>
                </c:pt>
              </c:strCache>
            </c:strRef>
          </c:tx>
          <c:spPr>
            <a:ln w="15875" cap="rnd">
              <a:solidFill>
                <a:srgbClr val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'A-9'!$A$10:$A$20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'A-9'!$E$10:$E$20</c:f>
              <c:numCache>
                <c:formatCode>#,##0.0</c:formatCode>
                <c:ptCount val="11"/>
                <c:pt idx="0">
                  <c:v>1.0515999999999999E-2</c:v>
                </c:pt>
                <c:pt idx="1">
                  <c:v>7.0938999999999988E-2</c:v>
                </c:pt>
                <c:pt idx="2">
                  <c:v>0.121242</c:v>
                </c:pt>
                <c:pt idx="3">
                  <c:v>0.20075800000000002</c:v>
                </c:pt>
                <c:pt idx="4">
                  <c:v>0.41276999999999997</c:v>
                </c:pt>
                <c:pt idx="5">
                  <c:v>0.72023599999999999</c:v>
                </c:pt>
                <c:pt idx="6">
                  <c:v>1.330163</c:v>
                </c:pt>
                <c:pt idx="7">
                  <c:v>2.4301529999999998</c:v>
                </c:pt>
                <c:pt idx="8">
                  <c:v>3.2833549999999998</c:v>
                </c:pt>
                <c:pt idx="9">
                  <c:v>4.1414010000000001</c:v>
                </c:pt>
                <c:pt idx="10">
                  <c:v>5.7877140000000002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8B-41E0-B7C3-5373661C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8559664"/>
        <c:axId val="-370169024"/>
      </c:lineChart>
      <c:catAx>
        <c:axId val="-9585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370169024"/>
        <c:crosses val="autoZero"/>
        <c:auto val="1"/>
        <c:lblAlgn val="ctr"/>
        <c:lblOffset val="100"/>
        <c:noMultiLvlLbl val="0"/>
      </c:catAx>
      <c:valAx>
        <c:axId val="-3701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pt-BR" sz="1000" b="1">
                    <a:solidFill>
                      <a:srgbClr val="000000"/>
                    </a:solidFill>
                  </a:rPr>
                  <a:t>Billion litres</a:t>
                </a:r>
              </a:p>
            </c:rich>
          </c:tx>
          <c:layout>
            <c:manualLayout>
              <c:xMode val="edge"/>
              <c:yMode val="edge"/>
              <c:x val="8.3560492144502639E-3"/>
              <c:y val="0.21172738165634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pt-B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-95855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-11'!A1"/><Relationship Id="rId18" Type="http://schemas.openxmlformats.org/officeDocument/2006/relationships/hyperlink" Target="#'A-17'!A1"/><Relationship Id="rId26" Type="http://schemas.openxmlformats.org/officeDocument/2006/relationships/hyperlink" Target="#'A-23'!A1"/><Relationship Id="rId39" Type="http://schemas.openxmlformats.org/officeDocument/2006/relationships/hyperlink" Target="#'A-36'!A1"/><Relationship Id="rId21" Type="http://schemas.openxmlformats.org/officeDocument/2006/relationships/hyperlink" Target="#'A-20'!A1"/><Relationship Id="rId34" Type="http://schemas.openxmlformats.org/officeDocument/2006/relationships/hyperlink" Target="#'A-31'!A1"/><Relationship Id="rId42" Type="http://schemas.openxmlformats.org/officeDocument/2006/relationships/hyperlink" Target="#'A-39'!A1"/><Relationship Id="rId47" Type="http://schemas.openxmlformats.org/officeDocument/2006/relationships/hyperlink" Target="#'A-44'!A1"/><Relationship Id="rId50" Type="http://schemas.openxmlformats.org/officeDocument/2006/relationships/hyperlink" Target="#'A-47'!A1"/><Relationship Id="rId55" Type="http://schemas.openxmlformats.org/officeDocument/2006/relationships/hyperlink" Target="#'A-52'!_Ref515905412"/><Relationship Id="rId63" Type="http://schemas.openxmlformats.org/officeDocument/2006/relationships/hyperlink" Target="#'A-60'!A1"/><Relationship Id="rId7" Type="http://schemas.openxmlformats.org/officeDocument/2006/relationships/hyperlink" Target="#Ponteiro_A5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29" Type="http://schemas.openxmlformats.org/officeDocument/2006/relationships/hyperlink" Target="#'A-26'!A1"/><Relationship Id="rId11" Type="http://schemas.openxmlformats.org/officeDocument/2006/relationships/hyperlink" Target="#'A-9'!A1"/><Relationship Id="rId24" Type="http://schemas.openxmlformats.org/officeDocument/2006/relationships/image" Target="../media/image3.png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37'!A1"/><Relationship Id="rId45" Type="http://schemas.openxmlformats.org/officeDocument/2006/relationships/hyperlink" Target="#'A-42'!A1"/><Relationship Id="rId53" Type="http://schemas.openxmlformats.org/officeDocument/2006/relationships/hyperlink" Target="#'A-50'!A1"/><Relationship Id="rId58" Type="http://schemas.openxmlformats.org/officeDocument/2006/relationships/hyperlink" Target="#'A-55'!_Ref515905412"/><Relationship Id="rId5" Type="http://schemas.openxmlformats.org/officeDocument/2006/relationships/hyperlink" Target="#Ponteiro_A3"/><Relationship Id="rId61" Type="http://schemas.openxmlformats.org/officeDocument/2006/relationships/hyperlink" Target="#'A-58'!A1"/><Relationship Id="rId19" Type="http://schemas.openxmlformats.org/officeDocument/2006/relationships/hyperlink" Target="#'A-18'!A1"/><Relationship Id="rId14" Type="http://schemas.openxmlformats.org/officeDocument/2006/relationships/hyperlink" Target="#'A-12'!A1"/><Relationship Id="rId22" Type="http://schemas.openxmlformats.org/officeDocument/2006/relationships/hyperlink" Target="#'A-21'!A1"/><Relationship Id="rId27" Type="http://schemas.openxmlformats.org/officeDocument/2006/relationships/hyperlink" Target="#'A-24'!A1"/><Relationship Id="rId30" Type="http://schemas.openxmlformats.org/officeDocument/2006/relationships/hyperlink" Target="#'A-27'!A1"/><Relationship Id="rId35" Type="http://schemas.openxmlformats.org/officeDocument/2006/relationships/hyperlink" Target="#'A-32'!A1"/><Relationship Id="rId43" Type="http://schemas.openxmlformats.org/officeDocument/2006/relationships/hyperlink" Target="#'A-40'!A1"/><Relationship Id="rId48" Type="http://schemas.openxmlformats.org/officeDocument/2006/relationships/hyperlink" Target="#'A-45'!A1"/><Relationship Id="rId56" Type="http://schemas.openxmlformats.org/officeDocument/2006/relationships/hyperlink" Target="#'A-53'!_Ref515905412"/><Relationship Id="rId64" Type="http://schemas.openxmlformats.org/officeDocument/2006/relationships/image" Target="../media/image4.png"/><Relationship Id="rId8" Type="http://schemas.openxmlformats.org/officeDocument/2006/relationships/hyperlink" Target="#'A-6'!A1"/><Relationship Id="rId51" Type="http://schemas.openxmlformats.org/officeDocument/2006/relationships/hyperlink" Target="#'A-48'!A1"/><Relationship Id="rId3" Type="http://schemas.openxmlformats.org/officeDocument/2006/relationships/image" Target="../media/image2.png"/><Relationship Id="rId12" Type="http://schemas.openxmlformats.org/officeDocument/2006/relationships/hyperlink" Target="#'A-10'!A1"/><Relationship Id="rId17" Type="http://schemas.openxmlformats.org/officeDocument/2006/relationships/hyperlink" Target="#'A-16'!A1"/><Relationship Id="rId25" Type="http://schemas.openxmlformats.org/officeDocument/2006/relationships/hyperlink" Target="#'A-15'!A1"/><Relationship Id="rId33" Type="http://schemas.openxmlformats.org/officeDocument/2006/relationships/hyperlink" Target="#'A-30'!A1"/><Relationship Id="rId38" Type="http://schemas.openxmlformats.org/officeDocument/2006/relationships/hyperlink" Target="#'A-35'!A1"/><Relationship Id="rId46" Type="http://schemas.openxmlformats.org/officeDocument/2006/relationships/hyperlink" Target="#'A-43'!A1"/><Relationship Id="rId59" Type="http://schemas.openxmlformats.org/officeDocument/2006/relationships/hyperlink" Target="#'A-56'!A1"/><Relationship Id="rId20" Type="http://schemas.openxmlformats.org/officeDocument/2006/relationships/hyperlink" Target="#'A-19'!A1"/><Relationship Id="rId41" Type="http://schemas.openxmlformats.org/officeDocument/2006/relationships/hyperlink" Target="#'A-38'!A1"/><Relationship Id="rId54" Type="http://schemas.openxmlformats.org/officeDocument/2006/relationships/hyperlink" Target="#'A-51'!A1"/><Relationship Id="rId62" Type="http://schemas.openxmlformats.org/officeDocument/2006/relationships/hyperlink" Target="#'A-59'!A1"/><Relationship Id="rId1" Type="http://schemas.openxmlformats.org/officeDocument/2006/relationships/hyperlink" Target="#Ponteiro_A1"/><Relationship Id="rId6" Type="http://schemas.openxmlformats.org/officeDocument/2006/relationships/hyperlink" Target="#Ponteiro_A4"/><Relationship Id="rId15" Type="http://schemas.openxmlformats.org/officeDocument/2006/relationships/hyperlink" Target="#'A-13'!A1"/><Relationship Id="rId23" Type="http://schemas.openxmlformats.org/officeDocument/2006/relationships/hyperlink" Target="#'A-22'!A1"/><Relationship Id="rId28" Type="http://schemas.openxmlformats.org/officeDocument/2006/relationships/hyperlink" Target="#'A-25'!A1"/><Relationship Id="rId36" Type="http://schemas.openxmlformats.org/officeDocument/2006/relationships/hyperlink" Target="#'A-33'!A1"/><Relationship Id="rId49" Type="http://schemas.openxmlformats.org/officeDocument/2006/relationships/hyperlink" Target="#'A-46'!A1"/><Relationship Id="rId57" Type="http://schemas.openxmlformats.org/officeDocument/2006/relationships/hyperlink" Target="#'A-54'!_Ref515905412"/><Relationship Id="rId10" Type="http://schemas.openxmlformats.org/officeDocument/2006/relationships/hyperlink" Target="#'A-8'!A1"/><Relationship Id="rId31" Type="http://schemas.openxmlformats.org/officeDocument/2006/relationships/hyperlink" Target="#'A-28'!A1"/><Relationship Id="rId44" Type="http://schemas.openxmlformats.org/officeDocument/2006/relationships/hyperlink" Target="#'A-41'!A1"/><Relationship Id="rId52" Type="http://schemas.openxmlformats.org/officeDocument/2006/relationships/hyperlink" Target="#'A-49'!A1"/><Relationship Id="rId60" Type="http://schemas.openxmlformats.org/officeDocument/2006/relationships/hyperlink" Target="#'A-57'!A1"/><Relationship Id="rId4" Type="http://schemas.openxmlformats.org/officeDocument/2006/relationships/hyperlink" Target="#Ponteiro_A2"/><Relationship Id="rId9" Type="http://schemas.openxmlformats.org/officeDocument/2006/relationships/hyperlink" Target="#'A-7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_rels/drawing1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0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1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0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image" Target="../media/image3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0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3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4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5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4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4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5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7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8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1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3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4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5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6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image" Target="../media/image7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image" Target="../media/image3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161928</xdr:colOff>
      <xdr:row>63</xdr:row>
      <xdr:rowOff>57152</xdr:rowOff>
    </xdr:from>
    <xdr:to>
      <xdr:col>22</xdr:col>
      <xdr:colOff>15669</xdr:colOff>
      <xdr:row>71</xdr:row>
      <xdr:rowOff>14493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3" y="12182477"/>
          <a:ext cx="1676191" cy="146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-1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1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-1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1</xdr:rowOff>
    </xdr:to>
    <xdr:pic>
      <xdr:nvPicPr>
        <xdr:cNvPr id="13" name="Imagem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545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5" name="Imagem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6" name="Imagem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67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7" name="Imagem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43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47</xdr:row>
      <xdr:rowOff>123825</xdr:rowOff>
    </xdr:from>
    <xdr:to>
      <xdr:col>14</xdr:col>
      <xdr:colOff>587375</xdr:colOff>
      <xdr:row>51</xdr:row>
      <xdr:rowOff>0</xdr:rowOff>
    </xdr:to>
    <xdr:pic>
      <xdr:nvPicPr>
        <xdr:cNvPr id="21" name="Imagem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01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123825</xdr:rowOff>
    </xdr:from>
    <xdr:to>
      <xdr:col>14</xdr:col>
      <xdr:colOff>587375</xdr:colOff>
      <xdr:row>55</xdr:row>
      <xdr:rowOff>0</xdr:rowOff>
    </xdr:to>
    <xdr:pic>
      <xdr:nvPicPr>
        <xdr:cNvPr id="23" name="Imagem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963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123825</xdr:rowOff>
    </xdr:from>
    <xdr:to>
      <xdr:col>14</xdr:col>
      <xdr:colOff>587375</xdr:colOff>
      <xdr:row>58</xdr:row>
      <xdr:rowOff>177800</xdr:rowOff>
    </xdr:to>
    <xdr:pic>
      <xdr:nvPicPr>
        <xdr:cNvPr id="24" name="Imagem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2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</xdr:row>
      <xdr:rowOff>123825</xdr:rowOff>
    </xdr:from>
    <xdr:to>
      <xdr:col>27</xdr:col>
      <xdr:colOff>587375</xdr:colOff>
      <xdr:row>7</xdr:row>
      <xdr:rowOff>38101</xdr:rowOff>
    </xdr:to>
    <xdr:pic>
      <xdr:nvPicPr>
        <xdr:cNvPr id="25" name="Imagem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8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7</xdr:row>
      <xdr:rowOff>123825</xdr:rowOff>
    </xdr:from>
    <xdr:to>
      <xdr:col>27</xdr:col>
      <xdr:colOff>587375</xdr:colOff>
      <xdr:row>11</xdr:row>
      <xdr:rowOff>0</xdr:rowOff>
    </xdr:to>
    <xdr:pic>
      <xdr:nvPicPr>
        <xdr:cNvPr id="26" name="Imagem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11</xdr:row>
      <xdr:rowOff>123825</xdr:rowOff>
    </xdr:from>
    <xdr:to>
      <xdr:col>27</xdr:col>
      <xdr:colOff>587375</xdr:colOff>
      <xdr:row>15</xdr:row>
      <xdr:rowOff>-1</xdr:rowOff>
    </xdr:to>
    <xdr:pic>
      <xdr:nvPicPr>
        <xdr:cNvPr id="27" name="Imagem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15</xdr:row>
      <xdr:rowOff>123825</xdr:rowOff>
    </xdr:from>
    <xdr:to>
      <xdr:col>27</xdr:col>
      <xdr:colOff>587375</xdr:colOff>
      <xdr:row>19</xdr:row>
      <xdr:rowOff>1</xdr:rowOff>
    </xdr:to>
    <xdr:pic>
      <xdr:nvPicPr>
        <xdr:cNvPr id="28" name="Imagem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19</xdr:row>
      <xdr:rowOff>123825</xdr:rowOff>
    </xdr:from>
    <xdr:to>
      <xdr:col>27</xdr:col>
      <xdr:colOff>587375</xdr:colOff>
      <xdr:row>23</xdr:row>
      <xdr:rowOff>0</xdr:rowOff>
    </xdr:to>
    <xdr:pic>
      <xdr:nvPicPr>
        <xdr:cNvPr id="30" name="Imagem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10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23</xdr:row>
      <xdr:rowOff>123825</xdr:rowOff>
    </xdr:from>
    <xdr:to>
      <xdr:col>27</xdr:col>
      <xdr:colOff>587375</xdr:colOff>
      <xdr:row>27</xdr:row>
      <xdr:rowOff>-1</xdr:rowOff>
    </xdr:to>
    <xdr:pic>
      <xdr:nvPicPr>
        <xdr:cNvPr id="31" name="Imagem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86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27</xdr:row>
      <xdr:rowOff>123825</xdr:rowOff>
    </xdr:from>
    <xdr:to>
      <xdr:col>27</xdr:col>
      <xdr:colOff>587375</xdr:colOff>
      <xdr:row>31</xdr:row>
      <xdr:rowOff>1</xdr:rowOff>
    </xdr:to>
    <xdr:pic>
      <xdr:nvPicPr>
        <xdr:cNvPr id="32" name="Imagem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462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56655</xdr:colOff>
      <xdr:row>2</xdr:row>
      <xdr:rowOff>206320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7AED75-9F25-4CC9-A1BC-4B236369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91" y="277091"/>
          <a:ext cx="693964" cy="38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60</xdr:row>
      <xdr:rowOff>0</xdr:rowOff>
    </xdr:from>
    <xdr:to>
      <xdr:col>14</xdr:col>
      <xdr:colOff>587375</xdr:colOff>
      <xdr:row>63</xdr:row>
      <xdr:rowOff>73026</xdr:rowOff>
    </xdr:to>
    <xdr:pic>
      <xdr:nvPicPr>
        <xdr:cNvPr id="3" name="Imagem 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3C9102F-A4B3-4BCF-8D36-7DF47E09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155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587375</xdr:colOff>
      <xdr:row>35</xdr:row>
      <xdr:rowOff>73025</xdr:rowOff>
    </xdr:to>
    <xdr:pic>
      <xdr:nvPicPr>
        <xdr:cNvPr id="5" name="Imagem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A776796-881D-4021-8C10-C016FD79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6985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36</xdr:row>
      <xdr:rowOff>0</xdr:rowOff>
    </xdr:from>
    <xdr:to>
      <xdr:col>27</xdr:col>
      <xdr:colOff>587375</xdr:colOff>
      <xdr:row>39</xdr:row>
      <xdr:rowOff>73025</xdr:rowOff>
    </xdr:to>
    <xdr:pic>
      <xdr:nvPicPr>
        <xdr:cNvPr id="6" name="Imagem 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45106D-5575-47A7-8B3D-6C4ED38B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7747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40</xdr:row>
      <xdr:rowOff>0</xdr:rowOff>
    </xdr:from>
    <xdr:to>
      <xdr:col>27</xdr:col>
      <xdr:colOff>587375</xdr:colOff>
      <xdr:row>43</xdr:row>
      <xdr:rowOff>73025</xdr:rowOff>
    </xdr:to>
    <xdr:pic>
      <xdr:nvPicPr>
        <xdr:cNvPr id="9" name="Imagem 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2C80530-C1BC-40F2-A242-564E4A37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8509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44</xdr:row>
      <xdr:rowOff>0</xdr:rowOff>
    </xdr:from>
    <xdr:to>
      <xdr:col>27</xdr:col>
      <xdr:colOff>587375</xdr:colOff>
      <xdr:row>47</xdr:row>
      <xdr:rowOff>73025</xdr:rowOff>
    </xdr:to>
    <xdr:pic>
      <xdr:nvPicPr>
        <xdr:cNvPr id="19" name="Imagem 1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6DC7524-4A50-4256-9BD8-D86B7C39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263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48</xdr:row>
      <xdr:rowOff>0</xdr:rowOff>
    </xdr:from>
    <xdr:to>
      <xdr:col>27</xdr:col>
      <xdr:colOff>587375</xdr:colOff>
      <xdr:row>51</xdr:row>
      <xdr:rowOff>73026</xdr:rowOff>
    </xdr:to>
    <xdr:pic>
      <xdr:nvPicPr>
        <xdr:cNvPr id="20" name="Imagem 1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AA502D6-335B-4637-83BA-DD8B547D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587375</xdr:colOff>
      <xdr:row>55</xdr:row>
      <xdr:rowOff>73025</xdr:rowOff>
    </xdr:to>
    <xdr:pic>
      <xdr:nvPicPr>
        <xdr:cNvPr id="22" name="Imagem 2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D44FF2F-8523-4EC1-A3ED-4F191C70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56</xdr:row>
      <xdr:rowOff>0</xdr:rowOff>
    </xdr:from>
    <xdr:to>
      <xdr:col>27</xdr:col>
      <xdr:colOff>587375</xdr:colOff>
      <xdr:row>59</xdr:row>
      <xdr:rowOff>73024</xdr:rowOff>
    </xdr:to>
    <xdr:pic>
      <xdr:nvPicPr>
        <xdr:cNvPr id="29" name="Imagem 2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9885117-1F15-4101-A90F-AAFD4F32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787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60</xdr:row>
      <xdr:rowOff>0</xdr:rowOff>
    </xdr:from>
    <xdr:to>
      <xdr:col>27</xdr:col>
      <xdr:colOff>587375</xdr:colOff>
      <xdr:row>63</xdr:row>
      <xdr:rowOff>73026</xdr:rowOff>
    </xdr:to>
    <xdr:pic>
      <xdr:nvPicPr>
        <xdr:cNvPr id="62" name="Imagem 6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F0C4CC0-B1B2-47DF-973B-A98CC51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1549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</xdr:row>
      <xdr:rowOff>85725</xdr:rowOff>
    </xdr:from>
    <xdr:to>
      <xdr:col>40</xdr:col>
      <xdr:colOff>587375</xdr:colOff>
      <xdr:row>7</xdr:row>
      <xdr:rowOff>1</xdr:rowOff>
    </xdr:to>
    <xdr:pic>
      <xdr:nvPicPr>
        <xdr:cNvPr id="1024" name="Imagem 102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66DDF5F-DB00-7FAE-DC72-B3964AC8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812006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8</xdr:row>
      <xdr:rowOff>0</xdr:rowOff>
    </xdr:from>
    <xdr:to>
      <xdr:col>40</xdr:col>
      <xdr:colOff>587375</xdr:colOff>
      <xdr:row>11</xdr:row>
      <xdr:rowOff>72232</xdr:rowOff>
    </xdr:to>
    <xdr:pic>
      <xdr:nvPicPr>
        <xdr:cNvPr id="1027" name="Imagem 102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2461899-6770-4B2E-A1FB-F6AA5A9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1643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12</xdr:row>
      <xdr:rowOff>0</xdr:rowOff>
    </xdr:from>
    <xdr:to>
      <xdr:col>40</xdr:col>
      <xdr:colOff>587375</xdr:colOff>
      <xdr:row>15</xdr:row>
      <xdr:rowOff>72231</xdr:rowOff>
    </xdr:to>
    <xdr:pic>
      <xdr:nvPicPr>
        <xdr:cNvPr id="1028" name="Imagem 102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D7A13E6-E935-46A7-889A-3BAA31B2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2405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16</xdr:row>
      <xdr:rowOff>0</xdr:rowOff>
    </xdr:from>
    <xdr:to>
      <xdr:col>40</xdr:col>
      <xdr:colOff>587375</xdr:colOff>
      <xdr:row>19</xdr:row>
      <xdr:rowOff>72233</xdr:rowOff>
    </xdr:to>
    <xdr:pic>
      <xdr:nvPicPr>
        <xdr:cNvPr id="1029" name="Imagem 102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7422782-97DF-4395-94AE-1FF8BFA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3167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20</xdr:row>
      <xdr:rowOff>0</xdr:rowOff>
    </xdr:from>
    <xdr:to>
      <xdr:col>40</xdr:col>
      <xdr:colOff>590550</xdr:colOff>
      <xdr:row>23</xdr:row>
      <xdr:rowOff>75407</xdr:rowOff>
    </xdr:to>
    <xdr:pic>
      <xdr:nvPicPr>
        <xdr:cNvPr id="33" name="Imagem 3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20ACA0C-3624-464A-8AC1-9CE210B4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393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24</xdr:row>
      <xdr:rowOff>0</xdr:rowOff>
    </xdr:from>
    <xdr:to>
      <xdr:col>40</xdr:col>
      <xdr:colOff>590550</xdr:colOff>
      <xdr:row>27</xdr:row>
      <xdr:rowOff>75406</xdr:rowOff>
    </xdr:to>
    <xdr:pic>
      <xdr:nvPicPr>
        <xdr:cNvPr id="34" name="Imagem 3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7C2746B-16B4-40A2-BC6F-EC43609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469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28</xdr:row>
      <xdr:rowOff>0</xdr:rowOff>
    </xdr:from>
    <xdr:to>
      <xdr:col>40</xdr:col>
      <xdr:colOff>590550</xdr:colOff>
      <xdr:row>31</xdr:row>
      <xdr:rowOff>75407</xdr:rowOff>
    </xdr:to>
    <xdr:pic>
      <xdr:nvPicPr>
        <xdr:cNvPr id="35" name="Imagem 3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E974A27-FE27-4AA6-8441-E8582B2D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546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32</xdr:row>
      <xdr:rowOff>0</xdr:rowOff>
    </xdr:from>
    <xdr:to>
      <xdr:col>40</xdr:col>
      <xdr:colOff>590550</xdr:colOff>
      <xdr:row>35</xdr:row>
      <xdr:rowOff>75407</xdr:rowOff>
    </xdr:to>
    <xdr:pic>
      <xdr:nvPicPr>
        <xdr:cNvPr id="36" name="Imagem 3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358701B-72CC-4AF7-A07F-4CCC4A0E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22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36</xdr:row>
      <xdr:rowOff>0</xdr:rowOff>
    </xdr:from>
    <xdr:to>
      <xdr:col>40</xdr:col>
      <xdr:colOff>590550</xdr:colOff>
      <xdr:row>39</xdr:row>
      <xdr:rowOff>75407</xdr:rowOff>
    </xdr:to>
    <xdr:pic>
      <xdr:nvPicPr>
        <xdr:cNvPr id="37" name="Imagem 3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DEB05DC-1C56-4DAF-804A-F585C8F4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98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40</xdr:row>
      <xdr:rowOff>0</xdr:rowOff>
    </xdr:from>
    <xdr:to>
      <xdr:col>40</xdr:col>
      <xdr:colOff>590550</xdr:colOff>
      <xdr:row>43</xdr:row>
      <xdr:rowOff>75407</xdr:rowOff>
    </xdr:to>
    <xdr:pic>
      <xdr:nvPicPr>
        <xdr:cNvPr id="38" name="Imagem 3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330048A-6F91-4C47-BCF9-27812801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774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44</xdr:row>
      <xdr:rowOff>0</xdr:rowOff>
    </xdr:from>
    <xdr:to>
      <xdr:col>40</xdr:col>
      <xdr:colOff>590550</xdr:colOff>
      <xdr:row>47</xdr:row>
      <xdr:rowOff>75407</xdr:rowOff>
    </xdr:to>
    <xdr:pic>
      <xdr:nvPicPr>
        <xdr:cNvPr id="39" name="Imagem 3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92CC63C-A17A-47BC-B008-ECCE132B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850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48</xdr:row>
      <xdr:rowOff>0</xdr:rowOff>
    </xdr:from>
    <xdr:to>
      <xdr:col>40</xdr:col>
      <xdr:colOff>590550</xdr:colOff>
      <xdr:row>51</xdr:row>
      <xdr:rowOff>75408</xdr:rowOff>
    </xdr:to>
    <xdr:pic>
      <xdr:nvPicPr>
        <xdr:cNvPr id="40" name="Imagem 3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F12AB78-CF55-4758-816D-3848D74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927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52</xdr:row>
      <xdr:rowOff>0</xdr:rowOff>
    </xdr:from>
    <xdr:to>
      <xdr:col>40</xdr:col>
      <xdr:colOff>590550</xdr:colOff>
      <xdr:row>55</xdr:row>
      <xdr:rowOff>75407</xdr:rowOff>
    </xdr:to>
    <xdr:pic>
      <xdr:nvPicPr>
        <xdr:cNvPr id="41" name="Imagem 40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5730556-6F38-4F6F-9D90-F8BBC4A0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03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56</xdr:row>
      <xdr:rowOff>0</xdr:rowOff>
    </xdr:from>
    <xdr:to>
      <xdr:col>40</xdr:col>
      <xdr:colOff>590550</xdr:colOff>
      <xdr:row>59</xdr:row>
      <xdr:rowOff>72231</xdr:rowOff>
    </xdr:to>
    <xdr:pic>
      <xdr:nvPicPr>
        <xdr:cNvPr id="42" name="Imagem 41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846479DD-5159-4367-88BF-F46FC6BE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79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60</xdr:row>
      <xdr:rowOff>0</xdr:rowOff>
    </xdr:from>
    <xdr:to>
      <xdr:col>40</xdr:col>
      <xdr:colOff>590550</xdr:colOff>
      <xdr:row>63</xdr:row>
      <xdr:rowOff>75408</xdr:rowOff>
    </xdr:to>
    <xdr:pic>
      <xdr:nvPicPr>
        <xdr:cNvPr id="43" name="Imagem 42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099988B-3B7C-4BE4-BCEE-E2DF450B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1572875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4</xdr:row>
      <xdr:rowOff>0</xdr:rowOff>
    </xdr:from>
    <xdr:to>
      <xdr:col>53</xdr:col>
      <xdr:colOff>587375</xdr:colOff>
      <xdr:row>7</xdr:row>
      <xdr:rowOff>61913</xdr:rowOff>
    </xdr:to>
    <xdr:pic>
      <xdr:nvPicPr>
        <xdr:cNvPr id="44" name="Imagem 4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BEDB4365-022D-4A6F-BACE-05DD1921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889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8</xdr:row>
      <xdr:rowOff>0</xdr:rowOff>
    </xdr:from>
    <xdr:to>
      <xdr:col>53</xdr:col>
      <xdr:colOff>587375</xdr:colOff>
      <xdr:row>11</xdr:row>
      <xdr:rowOff>61912</xdr:rowOff>
    </xdr:to>
    <xdr:pic>
      <xdr:nvPicPr>
        <xdr:cNvPr id="45" name="Imagem 44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D8899CC9-8049-4AD8-8029-0733D09B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1651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12</xdr:row>
      <xdr:rowOff>0</xdr:rowOff>
    </xdr:from>
    <xdr:to>
      <xdr:col>53</xdr:col>
      <xdr:colOff>587375</xdr:colOff>
      <xdr:row>15</xdr:row>
      <xdr:rowOff>61911</xdr:rowOff>
    </xdr:to>
    <xdr:pic>
      <xdr:nvPicPr>
        <xdr:cNvPr id="46" name="Imagem 4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EC69084-7EA3-4292-99AF-6CAAD059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2413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16</xdr:row>
      <xdr:rowOff>0</xdr:rowOff>
    </xdr:from>
    <xdr:to>
      <xdr:col>53</xdr:col>
      <xdr:colOff>587375</xdr:colOff>
      <xdr:row>19</xdr:row>
      <xdr:rowOff>61913</xdr:rowOff>
    </xdr:to>
    <xdr:pic>
      <xdr:nvPicPr>
        <xdr:cNvPr id="47" name="Imagem 46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AB3E70B7-4EAD-4DD0-88E9-D66B7B6B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175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20</xdr:row>
      <xdr:rowOff>0</xdr:rowOff>
    </xdr:from>
    <xdr:to>
      <xdr:col>53</xdr:col>
      <xdr:colOff>587375</xdr:colOff>
      <xdr:row>23</xdr:row>
      <xdr:rowOff>61912</xdr:rowOff>
    </xdr:to>
    <xdr:pic>
      <xdr:nvPicPr>
        <xdr:cNvPr id="48" name="Imagem 4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48A4A8C2-2FCF-4E24-828F-A32A26E7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937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24</xdr:row>
      <xdr:rowOff>0</xdr:rowOff>
    </xdr:from>
    <xdr:to>
      <xdr:col>53</xdr:col>
      <xdr:colOff>625475</xdr:colOff>
      <xdr:row>27</xdr:row>
      <xdr:rowOff>61911</xdr:rowOff>
    </xdr:to>
    <xdr:pic>
      <xdr:nvPicPr>
        <xdr:cNvPr id="49" name="Imagem 4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D4E20269-6D43-4364-AB42-23C995CA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449580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27</xdr:row>
      <xdr:rowOff>133350</xdr:rowOff>
    </xdr:from>
    <xdr:to>
      <xdr:col>53</xdr:col>
      <xdr:colOff>625475</xdr:colOff>
      <xdr:row>31</xdr:row>
      <xdr:rowOff>17463</xdr:rowOff>
    </xdr:to>
    <xdr:pic>
      <xdr:nvPicPr>
        <xdr:cNvPr id="52" name="Imagem 5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98FFE97-11DA-91CE-15D5-9EEF93B8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1720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31</xdr:row>
      <xdr:rowOff>161925</xdr:rowOff>
    </xdr:from>
    <xdr:to>
      <xdr:col>53</xdr:col>
      <xdr:colOff>625475</xdr:colOff>
      <xdr:row>35</xdr:row>
      <xdr:rowOff>42862</xdr:rowOff>
    </xdr:to>
    <xdr:pic>
      <xdr:nvPicPr>
        <xdr:cNvPr id="53" name="Imagem 5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C8A8499-BC9D-4CE8-A73C-F753888E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9245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35</xdr:row>
      <xdr:rowOff>85725</xdr:rowOff>
    </xdr:from>
    <xdr:to>
      <xdr:col>53</xdr:col>
      <xdr:colOff>625475</xdr:colOff>
      <xdr:row>38</xdr:row>
      <xdr:rowOff>150811</xdr:rowOff>
    </xdr:to>
    <xdr:pic>
      <xdr:nvPicPr>
        <xdr:cNvPr id="54" name="Imagem 5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ED232C9B-B0F0-713B-1FCE-08EF604E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65722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39</xdr:row>
      <xdr:rowOff>171450</xdr:rowOff>
    </xdr:from>
    <xdr:to>
      <xdr:col>53</xdr:col>
      <xdr:colOff>625475</xdr:colOff>
      <xdr:row>43</xdr:row>
      <xdr:rowOff>55562</xdr:rowOff>
    </xdr:to>
    <xdr:pic>
      <xdr:nvPicPr>
        <xdr:cNvPr id="55" name="Imagem 5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53ADCF8-2E48-EB60-2CDC-C92D015D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73818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44</xdr:row>
      <xdr:rowOff>0</xdr:rowOff>
    </xdr:from>
    <xdr:to>
      <xdr:col>54</xdr:col>
      <xdr:colOff>0</xdr:colOff>
      <xdr:row>47</xdr:row>
      <xdr:rowOff>74612</xdr:rowOff>
    </xdr:to>
    <xdr:pic>
      <xdr:nvPicPr>
        <xdr:cNvPr id="50" name="Imagem 49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A0E99E82-D1D1-4F43-9F73-F06B37FD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8501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48</xdr:row>
      <xdr:rowOff>0</xdr:rowOff>
    </xdr:from>
    <xdr:to>
      <xdr:col>54</xdr:col>
      <xdr:colOff>0</xdr:colOff>
      <xdr:row>51</xdr:row>
      <xdr:rowOff>74613</xdr:rowOff>
    </xdr:to>
    <xdr:pic>
      <xdr:nvPicPr>
        <xdr:cNvPr id="56" name="Imagem 55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B31CAF7D-6DC7-EA48-5C93-DA941A3F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9263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52</xdr:row>
      <xdr:rowOff>0</xdr:rowOff>
    </xdr:from>
    <xdr:to>
      <xdr:col>54</xdr:col>
      <xdr:colOff>0</xdr:colOff>
      <xdr:row>55</xdr:row>
      <xdr:rowOff>74612</xdr:rowOff>
    </xdr:to>
    <xdr:pic>
      <xdr:nvPicPr>
        <xdr:cNvPr id="57" name="Imagem 56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2C37850E-9416-F67E-2851-9DF4E97B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025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56</xdr:row>
      <xdr:rowOff>0</xdr:rowOff>
    </xdr:from>
    <xdr:to>
      <xdr:col>54</xdr:col>
      <xdr:colOff>0</xdr:colOff>
      <xdr:row>59</xdr:row>
      <xdr:rowOff>74611</xdr:rowOff>
    </xdr:to>
    <xdr:pic>
      <xdr:nvPicPr>
        <xdr:cNvPr id="58" name="Imagem 57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1F6A22A5-D882-C1F6-8ACE-FBAD875B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787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60</xdr:row>
      <xdr:rowOff>0</xdr:rowOff>
    </xdr:from>
    <xdr:to>
      <xdr:col>54</xdr:col>
      <xdr:colOff>0</xdr:colOff>
      <xdr:row>63</xdr:row>
      <xdr:rowOff>74613</xdr:rowOff>
    </xdr:to>
    <xdr:pic>
      <xdr:nvPicPr>
        <xdr:cNvPr id="59" name="Imagem 58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CE944003-4260-6D19-CDF6-CB125620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1549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12</xdr:col>
      <xdr:colOff>121920</xdr:colOff>
      <xdr:row>64</xdr:row>
      <xdr:rowOff>83821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119453E4-4239-6F03-384A-8B093C2B3E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 l="-1" r="956" b="456"/>
        <a:stretch/>
      </xdr:blipFill>
      <xdr:spPr>
        <a:xfrm>
          <a:off x="0" y="723900"/>
          <a:ext cx="7894320" cy="112090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7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04A712-E71E-4AC4-9086-CC9D618C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111125</xdr:colOff>
      <xdr:row>5</xdr:row>
      <xdr:rowOff>101600</xdr:rowOff>
    </xdr:from>
    <xdr:to>
      <xdr:col>11</xdr:col>
      <xdr:colOff>416225</xdr:colOff>
      <xdr:row>20</xdr:row>
      <xdr:rowOff>62210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4BED18-C0A5-4317-8F4B-543F31E8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0.92644</cdr:x>
      <cdr:y>0</cdr:y>
    </cdr:from>
    <cdr:to>
      <cdr:x>1</cdr:x>
      <cdr:y>0.08125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12258" y="0"/>
          <a:ext cx="390047" cy="21363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632160</xdr:colOff>
      <xdr:row>4</xdr:row>
      <xdr:rowOff>0</xdr:rowOff>
    </xdr:from>
    <xdr:to>
      <xdr:col>17</xdr:col>
      <xdr:colOff>0</xdr:colOff>
      <xdr:row>16</xdr:row>
      <xdr:rowOff>52050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B75385-D448-4655-95AD-9AEA11DD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3.xml><?xml version="1.0" encoding="utf-8"?>
<c:userShapes xmlns:c="http://schemas.openxmlformats.org/drawingml/2006/chart">
  <cdr:absSizeAnchor xmlns:cdr="http://schemas.openxmlformats.org/drawingml/2006/chartDrawing">
    <cdr:from>
      <cdr:x>0.92088</cdr:x>
      <cdr:y>0</cdr:y>
    </cdr:from>
    <cdr:ext cx="412844" cy="22611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34860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CF06B9E-D03E-48BD-BAD1-4D39319A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243840</xdr:colOff>
      <xdr:row>4</xdr:row>
      <xdr:rowOff>107970</xdr:rowOff>
    </xdr:from>
    <xdr:to>
      <xdr:col>16</xdr:col>
      <xdr:colOff>244140</xdr:colOff>
      <xdr:row>18</xdr:row>
      <xdr:rowOff>0</xdr:rowOff>
    </xdr:to>
    <xdr:graphicFrame macro="">
      <xdr:nvGraphicFramePr>
        <xdr:cNvPr id="11" name="Gráfico 5">
          <a:extLst>
            <a:ext uri="{FF2B5EF4-FFF2-40B4-BE49-F238E27FC236}">
              <a16:creationId xmlns:a16="http://schemas.microsoft.com/office/drawing/2014/main" id="{D74E8CE8-C58A-D336-ED4D-1DC566DC2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0.92091</cdr:x>
      <cdr:y>0.01881</cdr:y>
    </cdr:from>
    <cdr:to>
      <cdr:x>1</cdr:x>
      <cdr:y>0.10256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5A0CF9D0-151A-B606-F09B-D4072133109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57517" y="5080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14940</xdr:colOff>
      <xdr:row>5</xdr:row>
      <xdr:rowOff>0</xdr:rowOff>
    </xdr:from>
    <xdr:to>
      <xdr:col>17</xdr:col>
      <xdr:colOff>0</xdr:colOff>
      <xdr:row>20</xdr:row>
      <xdr:rowOff>126345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8CAAF0-49C1-4B9F-A7C5-CE6C6A42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7.xml><?xml version="1.0" encoding="utf-8"?>
<c:userShapes xmlns:c="http://schemas.openxmlformats.org/drawingml/2006/chart">
  <cdr:absSizeAnchor xmlns:cdr="http://schemas.openxmlformats.org/drawingml/2006/chartDrawing">
    <cdr:from>
      <cdr:x>0.84628</cdr:x>
      <cdr:y>0.00847</cdr:y>
    </cdr:from>
    <cdr:ext cx="412844" cy="23736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417591" y="22860"/>
          <a:ext cx="412844" cy="23736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490800</xdr:colOff>
      <xdr:row>6</xdr:row>
      <xdr:rowOff>127215</xdr:rowOff>
    </xdr:from>
    <xdr:to>
      <xdr:col>17</xdr:col>
      <xdr:colOff>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FCECFC-DD68-4910-9810-BDB051EF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9.xml><?xml version="1.0" encoding="utf-8"?>
<c:userShapes xmlns:c="http://schemas.openxmlformats.org/drawingml/2006/chart">
  <cdr:absSizeAnchor xmlns:cdr="http://schemas.openxmlformats.org/drawingml/2006/chartDrawing">
    <cdr:from>
      <cdr:x>0.92083</cdr:x>
      <cdr:y>0</cdr:y>
    </cdr:from>
    <cdr:ext cx="412844" cy="222957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32595" y="0"/>
          <a:ext cx="412844" cy="22295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0.91791</cdr:x>
      <cdr:y>0</cdr:y>
    </cdr:from>
    <cdr:to>
      <cdr:x>1</cdr:x>
      <cdr:y>0.07913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16355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198120</xdr:colOff>
      <xdr:row>6</xdr:row>
      <xdr:rowOff>223520</xdr:rowOff>
    </xdr:from>
    <xdr:to>
      <xdr:col>16</xdr:col>
      <xdr:colOff>345495</xdr:colOff>
      <xdr:row>20</xdr:row>
      <xdr:rowOff>109640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1</xdr:rowOff>
    </xdr:from>
    <xdr:to>
      <xdr:col>1</xdr:col>
      <xdr:colOff>552450</xdr:colOff>
      <xdr:row>2</xdr:row>
      <xdr:rowOff>3307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98AA5C-A478-4389-B892-31EDD76F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1.xml><?xml version="1.0" encoding="utf-8"?>
<c:userShapes xmlns:c="http://schemas.openxmlformats.org/drawingml/2006/chart">
  <cdr:absSizeAnchor xmlns:cdr="http://schemas.openxmlformats.org/drawingml/2006/chartDrawing">
    <cdr:from>
      <cdr:x>0.92083</cdr:x>
      <cdr:y>0</cdr:y>
    </cdr:from>
    <cdr:ext cx="412844" cy="222300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31917" y="0"/>
          <a:ext cx="412844" cy="2223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28</xdr:row>
      <xdr:rowOff>142873</xdr:rowOff>
    </xdr:from>
    <xdr:to>
      <xdr:col>8</xdr:col>
      <xdr:colOff>422274</xdr:colOff>
      <xdr:row>33</xdr:row>
      <xdr:rowOff>66673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734299" y="5810248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8</xdr:row>
      <xdr:rowOff>0</xdr:rowOff>
    </xdr:from>
    <xdr:to>
      <xdr:col>18</xdr:col>
      <xdr:colOff>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B4186A-BBB2-593C-229F-3C30401C1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0.92752</cdr:x>
      <cdr:y>0</cdr:y>
    </cdr:from>
    <cdr:to>
      <cdr:x>1</cdr:x>
      <cdr:y>0.06864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0F680230-C4DB-1537-29AC-3371AE8FE2C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83107" y="0"/>
          <a:ext cx="412843" cy="22228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838199</xdr:colOff>
      <xdr:row>22</xdr:row>
      <xdr:rowOff>142873</xdr:rowOff>
    </xdr:from>
    <xdr:to>
      <xdr:col>7</xdr:col>
      <xdr:colOff>250824</xdr:colOff>
      <xdr:row>27</xdr:row>
      <xdr:rowOff>66673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4C699-E5D1-46B6-999F-E95E58C3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67324" y="4438648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7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1F3DA9B-0421-F78C-C270-AD4FA5A99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0.92356</cdr:x>
      <cdr:y>0</cdr:y>
    </cdr:from>
    <cdr:to>
      <cdr:x>1</cdr:x>
      <cdr:y>0.07779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306014DB-CACC-BCC3-6AEC-57BA0625B0D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87833" y="0"/>
          <a:ext cx="412842" cy="22229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20</xdr:row>
      <xdr:rowOff>57148</xdr:rowOff>
    </xdr:from>
    <xdr:to>
      <xdr:col>7</xdr:col>
      <xdr:colOff>12699</xdr:colOff>
      <xdr:row>24</xdr:row>
      <xdr:rowOff>171448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5456A-3CEA-47AB-89D0-1EF9DE4E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29199" y="41624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15</xdr:col>
      <xdr:colOff>0</xdr:colOff>
      <xdr:row>23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09C18B-98A7-4333-BA9D-6F336200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0.92356</cdr:x>
      <cdr:y>0</cdr:y>
    </cdr:from>
    <cdr:to>
      <cdr:x>1</cdr:x>
      <cdr:y>0.07779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306014DB-CACC-BCC3-6AEC-57BA0625B0D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87833" y="0"/>
          <a:ext cx="412842" cy="22229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209549</xdr:colOff>
      <xdr:row>19</xdr:row>
      <xdr:rowOff>57148</xdr:rowOff>
    </xdr:from>
    <xdr:to>
      <xdr:col>6</xdr:col>
      <xdr:colOff>584199</xdr:colOff>
      <xdr:row>23</xdr:row>
      <xdr:rowOff>171448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0B295-055B-48FD-8716-E25BB216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76799" y="41624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17</xdr:col>
      <xdr:colOff>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66CE3F-99EA-B793-E7EC-4836FFCFD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0.92752</cdr:x>
      <cdr:y>0</cdr:y>
    </cdr:from>
    <cdr:to>
      <cdr:x>1</cdr:x>
      <cdr:y>0.06864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A07919EF-C3E6-6F71-79E5-E300F6DD374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83122" y="0"/>
          <a:ext cx="412828" cy="22228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635000</xdr:colOff>
      <xdr:row>8</xdr:row>
      <xdr:rowOff>133350</xdr:rowOff>
    </xdr:from>
    <xdr:to>
      <xdr:col>20</xdr:col>
      <xdr:colOff>205740</xdr:colOff>
      <xdr:row>26</xdr:row>
      <xdr:rowOff>30480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6088BEE-A6F4-4076-8DAB-0468FE0A8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B1C6D5B-F37E-467A-969A-365BCA29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15</xdr:col>
      <xdr:colOff>295275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E3C783-8606-4EC5-AD5F-55266CE2D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0.92752</cdr:x>
      <cdr:y>0</cdr:y>
    </cdr:from>
    <cdr:to>
      <cdr:x>1</cdr:x>
      <cdr:y>0.06864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A07919EF-C3E6-6F71-79E5-E300F6DD374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83122" y="0"/>
          <a:ext cx="412828" cy="22228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133349</xdr:colOff>
      <xdr:row>15</xdr:row>
      <xdr:rowOff>19048</xdr:rowOff>
    </xdr:from>
    <xdr:to>
      <xdr:col>5</xdr:col>
      <xdr:colOff>507999</xdr:colOff>
      <xdr:row>19</xdr:row>
      <xdr:rowOff>133348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2A2CA-11E9-468A-9D20-5D861080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600449" y="29813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0.92544</cdr:x>
      <cdr:y>0</cdr:y>
    </cdr:from>
    <cdr:ext cx="412854" cy="22611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53638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18</xdr:col>
      <xdr:colOff>208915</xdr:colOff>
      <xdr:row>21</xdr:row>
      <xdr:rowOff>87630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4115A6C3-3245-4F8B-A257-0DF860F11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A9D55E5-2A68-45CB-95DF-DFF80548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c:userShapes xmlns:c="http://schemas.openxmlformats.org/drawingml/2006/chart">
  <cdr:absSizeAnchor xmlns:cdr="http://schemas.openxmlformats.org/drawingml/2006/chartDrawing">
    <cdr:from>
      <cdr:x>0.92544</cdr:x>
      <cdr:y>0</cdr:y>
    </cdr:from>
    <cdr:ext cx="412854" cy="22611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53638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612140</xdr:colOff>
      <xdr:row>8</xdr:row>
      <xdr:rowOff>179070</xdr:rowOff>
    </xdr:from>
    <xdr:to>
      <xdr:col>21</xdr:col>
      <xdr:colOff>0</xdr:colOff>
      <xdr:row>30</xdr:row>
      <xdr:rowOff>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9D7EF511-C26E-4DE4-B8F5-EAE3C5F58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D9C684D-669E-4479-849D-96B1A998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absSizeAnchor xmlns:cdr="http://schemas.openxmlformats.org/drawingml/2006/chartDrawing">
    <cdr:from>
      <cdr:x>0.88866</cdr:x>
      <cdr:y>0.02651</cdr:y>
    </cdr:from>
    <cdr:ext cx="412853" cy="22611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27093" y="121920"/>
          <a:ext cx="412853" cy="22611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8</xdr:row>
      <xdr:rowOff>133350</xdr:rowOff>
    </xdr:from>
    <xdr:to>
      <xdr:col>16</xdr:col>
      <xdr:colOff>504825</xdr:colOff>
      <xdr:row>22</xdr:row>
      <xdr:rowOff>146050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627F4-700F-4EFE-9C8A-6F6904C6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absSizeAnchor xmlns:cdr="http://schemas.openxmlformats.org/drawingml/2006/chartDrawing">
    <cdr:from>
      <cdr:x>0.92544</cdr:x>
      <cdr:y>0</cdr:y>
    </cdr:from>
    <cdr:ext cx="412854" cy="22611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53638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15</xdr:col>
      <xdr:colOff>44451</xdr:colOff>
      <xdr:row>21</xdr:row>
      <xdr:rowOff>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1129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C346E11-6506-42CA-AF90-09F74617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8" y="68716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29634</xdr:rowOff>
    </xdr:from>
    <xdr:to>
      <xdr:col>17</xdr:col>
      <xdr:colOff>288925</xdr:colOff>
      <xdr:row>19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8163A3-6968-466E-B090-991ABB2F4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BA166AF-9961-4C8C-9432-075A4DED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absSizeAnchor xmlns:cdr="http://schemas.openxmlformats.org/drawingml/2006/chartDrawing">
    <cdr:from>
      <cdr:x>0.91461</cdr:x>
      <cdr:y>0</cdr:y>
    </cdr:from>
    <cdr:ext cx="412844" cy="22611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64010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CE25BF-7260-409D-B027-EE3EC0FF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</xdr:colOff>
      <xdr:row>6</xdr:row>
      <xdr:rowOff>0</xdr:rowOff>
    </xdr:from>
    <xdr:to>
      <xdr:col>19</xdr:col>
      <xdr:colOff>209551</xdr:colOff>
      <xdr:row>22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0DD478-18F1-420A-A5B4-5048B6D5E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absSizeAnchor xmlns:cdr="http://schemas.openxmlformats.org/drawingml/2006/chartDrawing">
    <cdr:from>
      <cdr:x>0.93009</cdr:x>
      <cdr:y>0</cdr:y>
    </cdr:from>
    <cdr:ext cx="412844" cy="226112"/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884AF8DF-6752-7EC2-3085-F96424F8493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041935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203199</xdr:colOff>
      <xdr:row>8</xdr:row>
      <xdr:rowOff>179916</xdr:rowOff>
    </xdr:from>
    <xdr:to>
      <xdr:col>15</xdr:col>
      <xdr:colOff>581025</xdr:colOff>
      <xdr:row>23</xdr:row>
      <xdr:rowOff>80016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CEEF17-9698-4A07-908C-E7442176E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6E32482-704F-4204-87F8-42107229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667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0.90562</cdr:x>
      <cdr:y>0.00288</cdr:y>
    </cdr:from>
    <cdr:to>
      <cdr:x>0.99118</cdr:x>
      <cdr:y>0.09308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06669" y="7942"/>
          <a:ext cx="454129" cy="24872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16</xdr:col>
      <xdr:colOff>517525</xdr:colOff>
      <xdr:row>18</xdr:row>
      <xdr:rowOff>0</xdr:rowOff>
    </xdr:to>
    <xdr:graphicFrame macro="">
      <xdr:nvGraphicFramePr>
        <xdr:cNvPr id="7" name="Gráfic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6488FC-B824-4DE5-AFA3-5286F932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0.92691</cdr:x>
      <cdr:y>0.01488</cdr:y>
    </cdr:from>
    <cdr:to>
      <cdr:x>0.99595</cdr:x>
      <cdr:y>0.09832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36688" y="38100"/>
          <a:ext cx="390047" cy="21363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463550</xdr:colOff>
      <xdr:row>8</xdr:row>
      <xdr:rowOff>0</xdr:rowOff>
    </xdr:from>
    <xdr:to>
      <xdr:col>18</xdr:col>
      <xdr:colOff>15876</xdr:colOff>
      <xdr:row>22</xdr:row>
      <xdr:rowOff>15875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9611C-1B07-40DC-BE39-7EB966AD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c:userShapes xmlns:c="http://schemas.openxmlformats.org/drawingml/2006/chart">
  <cdr:absSizeAnchor xmlns:cdr="http://schemas.openxmlformats.org/drawingml/2006/chartDrawing">
    <cdr:from>
      <cdr:x>0.92561</cdr:x>
      <cdr:y>0</cdr:y>
    </cdr:from>
    <cdr:ext cx="412844" cy="222759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66734" y="0"/>
          <a:ext cx="412844" cy="2227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0.90663</cdr:x>
      <cdr:y>0.01061</cdr:y>
    </cdr:from>
    <cdr:ext cx="412844" cy="221817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68B133F4-2A2C-44D6-BD7D-354CBCE6BCD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34583" y="28263"/>
          <a:ext cx="412844" cy="22181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19</xdr:col>
      <xdr:colOff>0</xdr:colOff>
      <xdr:row>26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76B1EE-1099-F370-C3CC-19A433D95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514CA4-E1C1-4D41-B5E7-E0D3573D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0.93021</cdr:x>
      <cdr:y>0.00909</cdr:y>
    </cdr:from>
    <cdr:to>
      <cdr:x>0.99548</cdr:x>
      <cdr:y>0.07503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0CC98850-5A9F-292F-480C-EB7BB9911848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883181" y="31172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552449</xdr:colOff>
      <xdr:row>8</xdr:row>
      <xdr:rowOff>0</xdr:rowOff>
    </xdr:from>
    <xdr:to>
      <xdr:col>16</xdr:col>
      <xdr:colOff>479424</xdr:colOff>
      <xdr:row>22</xdr:row>
      <xdr:rowOff>9525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E8956-17F6-4771-951A-482E10B2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0.92608</cdr:x>
      <cdr:y>0</cdr:y>
    </cdr:from>
    <cdr:to>
      <cdr:x>1</cdr:x>
      <cdr:y>0.08448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01817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77F5D-5861-45D1-8B2D-F92BBEE1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18</xdr:col>
      <xdr:colOff>282575</xdr:colOff>
      <xdr:row>23</xdr:row>
      <xdr:rowOff>92075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F80D27-CA4E-44A2-8CBD-72BA14994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0.92223</cdr:x>
      <cdr:y>0</cdr:y>
    </cdr:from>
    <cdr:to>
      <cdr:x>1</cdr:x>
      <cdr:y>0.08205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25160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1149350</xdr:colOff>
      <xdr:row>8</xdr:row>
      <xdr:rowOff>12700</xdr:rowOff>
    </xdr:from>
    <xdr:to>
      <xdr:col>13</xdr:col>
      <xdr:colOff>511175</xdr:colOff>
      <xdr:row>22</xdr:row>
      <xdr:rowOff>19050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3566F-CDA6-4100-9206-47A0F6D8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c:userShapes xmlns:c="http://schemas.openxmlformats.org/drawingml/2006/chart">
  <cdr:absSizeAnchor xmlns:cdr="http://schemas.openxmlformats.org/drawingml/2006/chartDrawing">
    <cdr:from>
      <cdr:x>0.92065</cdr:x>
      <cdr:y>0</cdr:y>
    </cdr:from>
    <cdr:ext cx="412844" cy="22250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00746" y="0"/>
          <a:ext cx="412844" cy="22250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1149350</xdr:colOff>
      <xdr:row>8</xdr:row>
      <xdr:rowOff>12700</xdr:rowOff>
    </xdr:from>
    <xdr:ext cx="5540375" cy="2673350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FAFCF86F-EC8B-4AC8-81AA-1B77AFF4A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0E8E45CD-5724-427A-8A59-1A2A3265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9.xml><?xml version="1.0" encoding="utf-8"?>
<c:userShapes xmlns:c="http://schemas.openxmlformats.org/drawingml/2006/chart">
  <cdr:absSizeAnchor xmlns:cdr="http://schemas.openxmlformats.org/drawingml/2006/chartDrawing">
    <cdr:from>
      <cdr:x>0.92065</cdr:x>
      <cdr:y>0</cdr:y>
    </cdr:from>
    <cdr:ext cx="412844" cy="222503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00746" y="0"/>
          <a:ext cx="412844" cy="22250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688975</xdr:colOff>
      <xdr:row>6</xdr:row>
      <xdr:rowOff>0</xdr:rowOff>
    </xdr:from>
    <xdr:to>
      <xdr:col>17</xdr:col>
      <xdr:colOff>0</xdr:colOff>
      <xdr:row>19</xdr:row>
      <xdr:rowOff>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63E4E18-65E3-441D-B272-B5467C7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0</xdr:rowOff>
    </xdr:from>
    <xdr:to>
      <xdr:col>2</xdr:col>
      <xdr:colOff>0</xdr:colOff>
      <xdr:row>2</xdr:row>
      <xdr:rowOff>6481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041B9-CFB7-4849-912C-94AE59C5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701544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6</xdr:row>
      <xdr:rowOff>47940</xdr:rowOff>
    </xdr:from>
    <xdr:to>
      <xdr:col>18</xdr:col>
      <xdr:colOff>0</xdr:colOff>
      <xdr:row>22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5DA4D5-EEBA-A609-F875-4A9CB09CE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0.91535</cdr:x>
      <cdr:y>0.00931</cdr:y>
    </cdr:from>
    <cdr:to>
      <cdr:x>1</cdr:x>
      <cdr:y>0.08343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85CF72BB-F3AB-096E-8D10-04B1E31F2EF0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463956" y="27940"/>
          <a:ext cx="412844" cy="22250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19</xdr:col>
      <xdr:colOff>282575</xdr:colOff>
      <xdr:row>21</xdr:row>
      <xdr:rowOff>92075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B0B498-87BB-4810-8E9C-2B49C7EB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c:userShapes xmlns:c="http://schemas.openxmlformats.org/drawingml/2006/chart">
  <cdr:absSizeAnchor xmlns:cdr="http://schemas.openxmlformats.org/drawingml/2006/chartDrawing">
    <cdr:from>
      <cdr:x>0.92223</cdr:x>
      <cdr:y>0</cdr:y>
    </cdr:from>
    <cdr:ext cx="412844" cy="22160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96600" y="0"/>
          <a:ext cx="412844" cy="22160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4</xdr:row>
      <xdr:rowOff>0</xdr:rowOff>
    </xdr:from>
    <xdr:to>
      <xdr:col>15</xdr:col>
      <xdr:colOff>282574</xdr:colOff>
      <xdr:row>18</xdr:row>
      <xdr:rowOff>92075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2C589F-9820-4E1B-A455-BE44DF58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0.92145</cdr:x>
      <cdr:y>0.02419</cdr:y>
    </cdr:from>
    <cdr:to>
      <cdr:x>0.99894</cdr:x>
      <cdr:y>0.1046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09143" y="66675"/>
          <a:ext cx="412844" cy="22160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571499</xdr:colOff>
      <xdr:row>5</xdr:row>
      <xdr:rowOff>114299</xdr:rowOff>
    </xdr:from>
    <xdr:to>
      <xdr:col>16</xdr:col>
      <xdr:colOff>244474</xdr:colOff>
      <xdr:row>20</xdr:row>
      <xdr:rowOff>20319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02768A-11E1-4570-8BCB-9840020C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c:userShapes xmlns:c="http://schemas.openxmlformats.org/drawingml/2006/chart">
  <cdr:absSizeAnchor xmlns:cdr="http://schemas.openxmlformats.org/drawingml/2006/chartDrawing">
    <cdr:from>
      <cdr:x>0.92251</cdr:x>
      <cdr:y>0</cdr:y>
    </cdr:from>
    <cdr:ext cx="412844" cy="222214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14806" y="0"/>
          <a:ext cx="412844" cy="22221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198120</xdr:colOff>
      <xdr:row>8</xdr:row>
      <xdr:rowOff>45719</xdr:rowOff>
    </xdr:from>
    <xdr:to>
      <xdr:col>15</xdr:col>
      <xdr:colOff>487045</xdr:colOff>
      <xdr:row>22</xdr:row>
      <xdr:rowOff>147954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561975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8CBB88-2EDA-491F-BA08-2873C0E6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c:userShapes xmlns:c="http://schemas.openxmlformats.org/drawingml/2006/chart">
  <cdr:absSizeAnchor xmlns:cdr="http://schemas.openxmlformats.org/drawingml/2006/chartDrawing">
    <cdr:from>
      <cdr:x>0.92098</cdr:x>
      <cdr:y>0</cdr:y>
    </cdr:from>
    <cdr:ext cx="412844" cy="222215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89114" y="0"/>
          <a:ext cx="412844" cy="22221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0.90572</cdr:x>
      <cdr:y>0</cdr:y>
    </cdr:from>
    <cdr:to>
      <cdr:x>0.976</cdr:x>
      <cdr:y>0.08344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A89DBFC-0448-61E2-40E4-34CE7D5B2D9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26660" y="0"/>
          <a:ext cx="390062" cy="21363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101600</xdr:rowOff>
    </xdr:from>
    <xdr:to>
      <xdr:col>13</xdr:col>
      <xdr:colOff>279400</xdr:colOff>
      <xdr:row>20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61C194-469D-4E0E-962C-4B1DDC65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c:userShapes xmlns:c="http://schemas.openxmlformats.org/drawingml/2006/chart">
  <cdr:absSizeAnchor xmlns:cdr="http://schemas.openxmlformats.org/drawingml/2006/chartDrawing">
    <cdr:from>
      <cdr:x>0.91957</cdr:x>
      <cdr:y>0</cdr:y>
    </cdr:from>
    <cdr:ext cx="412844" cy="22160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81629" y="0"/>
          <a:ext cx="412844" cy="22160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17</xdr:col>
      <xdr:colOff>0</xdr:colOff>
      <xdr:row>20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07F3C8-A7A2-44D6-ABF0-085C925A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c:userShapes xmlns:c="http://schemas.openxmlformats.org/drawingml/2006/chart">
  <cdr:absSizeAnchor xmlns:cdr="http://schemas.openxmlformats.org/drawingml/2006/chartDrawing">
    <cdr:from>
      <cdr:x>0.92703</cdr:x>
      <cdr:y>0.00693</cdr:y>
    </cdr:from>
    <cdr:ext cx="412844" cy="221955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74756" y="21123"/>
          <a:ext cx="412844" cy="22195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581025</xdr:colOff>
      <xdr:row>7</xdr:row>
      <xdr:rowOff>142875</xdr:rowOff>
    </xdr:from>
    <xdr:ext cx="5876925" cy="27559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2DDD1F-1248-459D-AE14-CC2C80392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6530007A-E2DB-4FEC-BC1F-824A0A1E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5.xml><?xml version="1.0" encoding="utf-8"?>
<c:userShapes xmlns:c="http://schemas.openxmlformats.org/drawingml/2006/chart">
  <cdr:absSizeAnchor xmlns:cdr="http://schemas.openxmlformats.org/drawingml/2006/chartDrawing">
    <cdr:from>
      <cdr:x>0.92223</cdr:x>
      <cdr:y>0</cdr:y>
    </cdr:from>
    <cdr:ext cx="412844" cy="232267"/>
    <cdr:pic>
      <cdr:nvPicPr>
        <cdr:cNvPr id="5" name="Picture 2">
          <a:extLst xmlns:a="http://schemas.openxmlformats.org/drawingml/2006/main">
            <a:ext uri="{FF2B5EF4-FFF2-40B4-BE49-F238E27FC236}">
              <a16:creationId xmlns:a16="http://schemas.microsoft.com/office/drawing/2014/main" id="{82452644-DF7D-279D-454A-5E257538AC9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25160" y="0"/>
          <a:ext cx="412844" cy="23226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870585</xdr:colOff>
      <xdr:row>7</xdr:row>
      <xdr:rowOff>17145</xdr:rowOff>
    </xdr:from>
    <xdr:to>
      <xdr:col>16</xdr:col>
      <xdr:colOff>0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4A2B59-C6D1-432F-ACE1-B7B8E15E9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22860</xdr:colOff>
      <xdr:row>1</xdr:row>
      <xdr:rowOff>0</xdr:rowOff>
    </xdr:from>
    <xdr:ext cx="548640" cy="298581"/>
    <xdr:pic>
      <xdr:nvPicPr>
        <xdr:cNvPr id="5" name="Picture 2">
          <a:extLst>
            <a:ext uri="{FF2B5EF4-FFF2-40B4-BE49-F238E27FC236}">
              <a16:creationId xmlns:a16="http://schemas.microsoft.com/office/drawing/2014/main" id="{42728A56-AEC7-4ACD-ADCC-596CD7BF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0.92711</cdr:x>
      <cdr:y>0.00383</cdr:y>
    </cdr:from>
    <cdr:to>
      <cdr:x>1</cdr:x>
      <cdr:y>0.07386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2E321B82-A242-59B1-CDBD-BAD2D1B970A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50721" y="12700"/>
          <a:ext cx="412844" cy="23226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1548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FDB846-1042-4CF1-838B-B705DC7A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54" y="181708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74295</xdr:rowOff>
    </xdr:from>
    <xdr:to>
      <xdr:col>17</xdr:col>
      <xdr:colOff>190500</xdr:colOff>
      <xdr:row>19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28153E-5C2D-436C-AF6B-69AE1AE5D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0.92764</cdr:x>
      <cdr:y>3.24836E-7</cdr:y>
    </cdr:from>
    <cdr:to>
      <cdr:x>1</cdr:x>
      <cdr:y>0.07345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25163" y="1"/>
          <a:ext cx="423187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177800</xdr:rowOff>
    </xdr:from>
    <xdr:to>
      <xdr:col>15</xdr:col>
      <xdr:colOff>549275</xdr:colOff>
      <xdr:row>19</xdr:row>
      <xdr:rowOff>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93745F1-FAF4-4297-8BAF-E61A915D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13</xdr:col>
      <xdr:colOff>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CBF9A7-F387-4E00-BA57-32E94CC6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c:userShapes xmlns:c="http://schemas.openxmlformats.org/drawingml/2006/chart">
  <cdr:absSizeAnchor xmlns:cdr="http://schemas.openxmlformats.org/drawingml/2006/chartDrawing">
    <cdr:from>
      <cdr:x>0.91914</cdr:x>
      <cdr:y>0.01055</cdr:y>
    </cdr:from>
    <cdr:ext cx="412844" cy="230429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735870" y="30147"/>
          <a:ext cx="412844" cy="23042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960120</xdr:colOff>
      <xdr:row>4</xdr:row>
      <xdr:rowOff>7620</xdr:rowOff>
    </xdr:from>
    <xdr:to>
      <xdr:col>16</xdr:col>
      <xdr:colOff>199390</xdr:colOff>
      <xdr:row>17</xdr:row>
      <xdr:rowOff>96520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A77801-4ADC-49E2-878F-29E8DAB8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0.92762</cdr:x>
      <cdr:y>0</cdr:y>
    </cdr:from>
    <cdr:to>
      <cdr:x>1</cdr:x>
      <cdr:y>0.08064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98563" y="0"/>
          <a:ext cx="390047" cy="21363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57822</xdr:rowOff>
    </xdr:from>
    <xdr:to>
      <xdr:col>20</xdr:col>
      <xdr:colOff>476249</xdr:colOff>
      <xdr:row>19</xdr:row>
      <xdr:rowOff>0</xdr:rowOff>
    </xdr:to>
    <xdr:graphicFrame macro="">
      <xdr:nvGraphicFramePr>
        <xdr:cNvPr id="7" name="Gráfic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3FF2DC-31BE-4FF5-BBE9-37E4DF96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c:userShapes xmlns:c="http://schemas.openxmlformats.org/drawingml/2006/chart">
  <cdr:absSizeAnchor xmlns:cdr="http://schemas.openxmlformats.org/drawingml/2006/chartDrawing">
    <cdr:from>
      <cdr:x>0.91791</cdr:x>
      <cdr:y>0</cdr:y>
    </cdr:from>
    <cdr:ext cx="412844" cy="236507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68002" y="0"/>
          <a:ext cx="412844" cy="23650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373380</xdr:colOff>
      <xdr:row>6</xdr:row>
      <xdr:rowOff>22860</xdr:rowOff>
    </xdr:from>
    <xdr:to>
      <xdr:col>15</xdr:col>
      <xdr:colOff>9525</xdr:colOff>
      <xdr:row>20</xdr:row>
      <xdr:rowOff>64135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247650</xdr:colOff>
      <xdr:row>12</xdr:row>
      <xdr:rowOff>171449</xdr:rowOff>
    </xdr:from>
    <xdr:to>
      <xdr:col>5</xdr:col>
      <xdr:colOff>425450</xdr:colOff>
      <xdr:row>17</xdr:row>
      <xdr:rowOff>85724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952875" y="2600324"/>
          <a:ext cx="13112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8D0423-DD4B-4EAF-BCB2-4ED3F7A3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c:userShapes xmlns:c="http://schemas.openxmlformats.org/drawingml/2006/chart">
  <cdr:absSizeAnchor xmlns:cdr="http://schemas.openxmlformats.org/drawingml/2006/chartDrawing">
    <cdr:from>
      <cdr:x>0.92206</cdr:x>
      <cdr:y>0</cdr:y>
    </cdr:from>
    <cdr:ext cx="412844" cy="224165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14554" y="0"/>
          <a:ext cx="412844" cy="22416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590550</xdr:colOff>
      <xdr:row>4</xdr:row>
      <xdr:rowOff>29634</xdr:rowOff>
    </xdr:from>
    <xdr:to>
      <xdr:col>18</xdr:col>
      <xdr:colOff>565150</xdr:colOff>
      <xdr:row>15</xdr:row>
      <xdr:rowOff>165453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16</xdr:row>
      <xdr:rowOff>0</xdr:rowOff>
    </xdr:from>
    <xdr:to>
      <xdr:col>10</xdr:col>
      <xdr:colOff>95250</xdr:colOff>
      <xdr:row>20</xdr:row>
      <xdr:rowOff>114300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05650" y="4086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0663DD-D407-4863-A5F6-E42854CB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c:userShapes xmlns:c="http://schemas.openxmlformats.org/drawingml/2006/chart">
  <cdr:absSizeAnchor xmlns:cdr="http://schemas.openxmlformats.org/drawingml/2006/chartDrawing">
    <cdr:from>
      <cdr:x>0.92237</cdr:x>
      <cdr:y>0</cdr:y>
    </cdr:from>
    <cdr:ext cx="412844" cy="224165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35485" y="0"/>
          <a:ext cx="412844" cy="22416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0.9156</cdr:x>
      <cdr:y>0</cdr:y>
    </cdr:from>
    <cdr:to>
      <cdr:x>0.98346</cdr:x>
      <cdr:y>0.08303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A89DBFC-0448-61E2-40E4-34CE7D5B2D9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62880" y="0"/>
          <a:ext cx="390062" cy="21363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333375</xdr:rowOff>
    </xdr:from>
    <xdr:to>
      <xdr:col>16</xdr:col>
      <xdr:colOff>276226</xdr:colOff>
      <xdr:row>21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015C91-A7C7-4BDB-B7FC-24A9CCAD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c:userShapes xmlns:c="http://schemas.openxmlformats.org/drawingml/2006/chart">
  <cdr:absSizeAnchor xmlns:cdr="http://schemas.openxmlformats.org/drawingml/2006/chartDrawing">
    <cdr:from>
      <cdr:x>0.92204</cdr:x>
      <cdr:y>0</cdr:y>
    </cdr:from>
    <cdr:ext cx="412844" cy="225228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13376" y="0"/>
          <a:ext cx="412844" cy="22522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16</xdr:col>
      <xdr:colOff>276225</xdr:colOff>
      <xdr:row>18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AE059E-7D2F-4712-87B5-2AF26D9E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c:userShapes xmlns:c="http://schemas.openxmlformats.org/drawingml/2006/chart">
  <cdr:absSizeAnchor xmlns:cdr="http://schemas.openxmlformats.org/drawingml/2006/chartDrawing">
    <cdr:from>
      <cdr:x>0.92218</cdr:x>
      <cdr:y>0</cdr:y>
    </cdr:from>
    <cdr:ext cx="412844" cy="223907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22213" y="0"/>
          <a:ext cx="412844" cy="22390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19</xdr:col>
      <xdr:colOff>270510</xdr:colOff>
      <xdr:row>23</xdr:row>
      <xdr:rowOff>1905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BBCF7D-91DE-45B0-A96B-B6CA11A89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541655</xdr:colOff>
      <xdr:row>2</xdr:row>
      <xdr:rowOff>4576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A393DDA-0D36-409F-A306-3A3B1FDE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90500"/>
          <a:ext cx="543560" cy="30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c:userShapes xmlns:c="http://schemas.openxmlformats.org/drawingml/2006/chart">
  <cdr:absSizeAnchor xmlns:cdr="http://schemas.openxmlformats.org/drawingml/2006/chartDrawing">
    <cdr:from>
      <cdr:x>0.93742</cdr:x>
      <cdr:y>0</cdr:y>
    </cdr:from>
    <cdr:ext cx="432750" cy="226112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82400" y="0"/>
          <a:ext cx="432750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6</xdr:row>
      <xdr:rowOff>82550</xdr:rowOff>
    </xdr:from>
    <xdr:to>
      <xdr:col>18</xdr:col>
      <xdr:colOff>330200</xdr:colOff>
      <xdr:row>20</xdr:row>
      <xdr:rowOff>28575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2DD6A4-1BA3-4F5E-B2C6-47407C42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0.91256</cdr:y>
    </cdr:from>
    <cdr:to>
      <cdr:x>0.58157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61194"/>
          <a:ext cx="2729720" cy="264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0.44146</cdr:x>
      <cdr:y>0.69572</cdr:y>
    </cdr:from>
    <cdr:to>
      <cdr:x>0.62572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190751" y="2181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absSizeAnchor xmlns:cdr="http://schemas.openxmlformats.org/drawingml/2006/chartDrawing">
    <cdr:from>
      <cdr:x>0.92228</cdr:x>
      <cdr:y>0.00202</cdr:y>
    </cdr:from>
    <cdr:ext cx="412844" cy="222055"/>
    <cdr:pic>
      <cdr:nvPicPr>
        <cdr:cNvPr id="4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99528" y="5278"/>
          <a:ext cx="412844" cy="22205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5551A65-91A0-4120-B547-950B2391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</xdr:row>
      <xdr:rowOff>104774</xdr:rowOff>
    </xdr:from>
    <xdr:to>
      <xdr:col>13</xdr:col>
      <xdr:colOff>0</xdr:colOff>
      <xdr:row>17</xdr:row>
      <xdr:rowOff>95249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D07675A-141B-A5FE-5494-9AB1120C50F5}"/>
            </a:ext>
            <a:ext uri="{147F2762-F138-4A5C-976F-8EAC2B608ADB}">
              <a16:predDERef xmlns:a16="http://schemas.microsoft.com/office/drawing/2014/main" pred="{A5551A65-91A0-4120-B547-950B23910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0.90902</cdr:x>
      <cdr:y>0.00486</cdr:y>
    </cdr:from>
    <cdr:to>
      <cdr:x>0.9905</cdr:x>
      <cdr:y>0.09036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CE17AA0D-6149-7B8D-9805-E2BB4B3DDC6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606294" y="12920"/>
          <a:ext cx="412844" cy="22721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16</xdr:col>
      <xdr:colOff>508000</xdr:colOff>
      <xdr:row>19</xdr:row>
      <xdr:rowOff>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42E7C-CFA7-4AB5-955D-06E25488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20</xdr:col>
      <xdr:colOff>282575</xdr:colOff>
      <xdr:row>19</xdr:row>
      <xdr:rowOff>92075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9C8792-FF9B-4EA3-AE58-A803328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c:userShapes xmlns:c="http://schemas.openxmlformats.org/drawingml/2006/chart">
  <cdr:absSizeAnchor xmlns:cdr="http://schemas.openxmlformats.org/drawingml/2006/chartDrawing">
    <cdr:from>
      <cdr:x>0.92228</cdr:x>
      <cdr:y>0</cdr:y>
    </cdr:from>
    <cdr:ext cx="412843" cy="223126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98932" y="0"/>
          <a:ext cx="412843" cy="22312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12</xdr:col>
      <xdr:colOff>180975</xdr:colOff>
      <xdr:row>20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E9AF55-4372-BDF5-AD8D-62BC9ED77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87402F-9E08-4C51-B2A2-D366CD41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c:userShapes xmlns:c="http://schemas.openxmlformats.org/drawingml/2006/chart">
  <cdr:absSizeAnchor xmlns:cdr="http://schemas.openxmlformats.org/drawingml/2006/chartDrawing">
    <cdr:from>
      <cdr:x>0.91063</cdr:x>
      <cdr:y>0</cdr:y>
    </cdr:from>
    <cdr:ext cx="412843" cy="222281"/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206782" y="0"/>
          <a:ext cx="412843" cy="22228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447674</xdr:colOff>
      <xdr:row>5</xdr:row>
      <xdr:rowOff>38100</xdr:rowOff>
    </xdr:from>
    <xdr:to>
      <xdr:col>15</xdr:col>
      <xdr:colOff>539750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5BD95D-AF64-4500-8FB7-82D0A5F6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c:userShapes xmlns:c="http://schemas.openxmlformats.org/drawingml/2006/chart">
  <cdr:absSizeAnchor xmlns:cdr="http://schemas.openxmlformats.org/drawingml/2006/chartDrawing">
    <cdr:from>
      <cdr:x>0.92387</cdr:x>
      <cdr:y>0</cdr:y>
    </cdr:from>
    <cdr:ext cx="412844" cy="222919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40531" y="0"/>
          <a:ext cx="412844" cy="22291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6</xdr:row>
      <xdr:rowOff>0</xdr:rowOff>
    </xdr:from>
    <xdr:to>
      <xdr:col>17</xdr:col>
      <xdr:colOff>0</xdr:colOff>
      <xdr:row>19</xdr:row>
      <xdr:rowOff>98425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C454FDC-7637-4AE6-9C53-A3649EA2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c:userShapes xmlns:c="http://schemas.openxmlformats.org/drawingml/2006/chart">
  <cdr:absSizeAnchor xmlns:cdr="http://schemas.openxmlformats.org/drawingml/2006/chartDrawing">
    <cdr:from>
      <cdr:x>0.92223</cdr:x>
      <cdr:y>0</cdr:y>
    </cdr:from>
    <cdr:ext cx="412844" cy="222838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925850" y="0"/>
          <a:ext cx="412844" cy="22283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962024</xdr:colOff>
      <xdr:row>6</xdr:row>
      <xdr:rowOff>0</xdr:rowOff>
    </xdr:from>
    <xdr:to>
      <xdr:col>12</xdr:col>
      <xdr:colOff>885824</xdr:colOff>
      <xdr:row>19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B05DF2-184B-4378-BFDE-C5586E66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c:userShapes xmlns:c="http://schemas.openxmlformats.org/drawingml/2006/chart">
  <cdr:absSizeAnchor xmlns:cdr="http://schemas.openxmlformats.org/drawingml/2006/chartDrawing">
    <cdr:from>
      <cdr:x>0.92167</cdr:x>
      <cdr:y>0</cdr:y>
    </cdr:from>
    <cdr:ext cx="412844" cy="222236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88862" y="0"/>
          <a:ext cx="412844" cy="22223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0.92544</cdr:x>
      <cdr:y>0</cdr:y>
    </cdr:from>
    <cdr:to>
      <cdr:x>1</cdr:x>
      <cdr:y>0.08478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A87F6F00-531D-6325-6ED8-71E69EFA46D6}"/>
            </a:ext>
          </a:extLst>
        </cdr:cNvPr>
        <cdr:cNvPicPr>
          <a:picLocks xmlns:a="http://schemas.openxmlformats.org/drawingml/2006/main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153472" y="0"/>
          <a:ext cx="412844" cy="2261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15</xdr:col>
      <xdr:colOff>0</xdr:colOff>
      <xdr:row>21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0347540-E500-418B-A8F9-4CA696CA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c:userShapes xmlns:c="http://schemas.openxmlformats.org/drawingml/2006/chart">
  <cdr:absSizeAnchor xmlns:cdr="http://schemas.openxmlformats.org/drawingml/2006/chartDrawing">
    <cdr:from>
      <cdr:x>0.92167</cdr:x>
      <cdr:y>0</cdr:y>
    </cdr:from>
    <cdr:ext cx="412844" cy="222264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57656" y="0"/>
          <a:ext cx="412844" cy="22226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5</xdr:row>
      <xdr:rowOff>101600</xdr:rowOff>
    </xdr:from>
    <xdr:to>
      <xdr:col>15</xdr:col>
      <xdr:colOff>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9F7A1B-17D2-4AD6-AC93-86B20B90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c:userShapes xmlns:c="http://schemas.openxmlformats.org/drawingml/2006/chart">
  <cdr:absSizeAnchor xmlns:cdr="http://schemas.openxmlformats.org/drawingml/2006/chartDrawing">
    <cdr:from>
      <cdr:x>0.92181</cdr:x>
      <cdr:y>0</cdr:y>
    </cdr:from>
    <cdr:ext cx="412844" cy="222870"/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838CF3F-81AA-45D1-37D4-C7671A26659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97857" y="0"/>
          <a:ext cx="412844" cy="22287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absSizeAnchor>
</c:userShapes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29D5CA-3FEB-4B34-A5DB-5D07D6C9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5</xdr:row>
      <xdr:rowOff>0</xdr:rowOff>
    </xdr:from>
    <xdr:to>
      <xdr:col>17</xdr:col>
      <xdr:colOff>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D498FF-B562-5F9A-A875-ED3B4D6B2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0.92752</cdr:x>
      <cdr:y>0</cdr:y>
    </cdr:from>
    <cdr:to>
      <cdr:x>1</cdr:x>
      <cdr:y>0.07697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58DDA1C4-45C6-CC91-EA14-D03F6B651A0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83106" y="0"/>
          <a:ext cx="412844" cy="22286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304798</xdr:colOff>
      <xdr:row>12</xdr:row>
      <xdr:rowOff>152399</xdr:rowOff>
    </xdr:from>
    <xdr:to>
      <xdr:col>7</xdr:col>
      <xdr:colOff>666113</xdr:colOff>
      <xdr:row>17</xdr:row>
      <xdr:rowOff>87629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7A497-B8F4-4776-94A8-9A907650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31178" y="2583179"/>
          <a:ext cx="1321435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232410</xdr:colOff>
      <xdr:row>4</xdr:row>
      <xdr:rowOff>60960</xdr:rowOff>
    </xdr:from>
    <xdr:to>
      <xdr:col>17</xdr:col>
      <xdr:colOff>0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38D4FF6-141F-696A-696B-89D16018E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0.92446</cdr:x>
      <cdr:y>0.00987</cdr:y>
    </cdr:from>
    <cdr:to>
      <cdr:x>1</cdr:x>
      <cdr:y>0.0886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75C7FC60-A12F-6BEB-D134-BA1AA6B712E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2502" y="27940"/>
          <a:ext cx="415328" cy="22287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64A200-8163-47EB-BF4E-F0E88F76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373380</xdr:colOff>
      <xdr:row>6</xdr:row>
      <xdr:rowOff>121920</xdr:rowOff>
    </xdr:from>
    <xdr:to>
      <xdr:col>15</xdr:col>
      <xdr:colOff>106980</xdr:colOff>
      <xdr:row>19</xdr:row>
      <xdr:rowOff>42720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F7E2E5-015A-408F-9D0B-5FFBB94DF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0.92044</cdr:x>
      <cdr:y>0</cdr:y>
    </cdr:from>
    <cdr:to>
      <cdr:x>1</cdr:x>
      <cdr:y>0.08016</cdr:y>
    </cdr:to>
    <cdr:pic>
      <cdr:nvPicPr>
        <cdr:cNvPr id="2" name="Picture 2">
          <a:extLst xmlns:a="http://schemas.openxmlformats.org/drawingml/2006/main">
            <a:ext uri="{FF2B5EF4-FFF2-40B4-BE49-F238E27FC236}">
              <a16:creationId xmlns:a16="http://schemas.microsoft.com/office/drawing/2014/main" id="{1928F135-9D2D-6785-78B8-D843564A0FF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04672" y="0"/>
          <a:ext cx="415328" cy="22287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3:BD70"/>
  <sheetViews>
    <sheetView showGridLines="0" tabSelected="1" zoomScale="55" zoomScaleNormal="55" workbookViewId="0">
      <pane xSplit="13" topLeftCell="N1" activePane="topRight" state="frozen"/>
      <selection activeCell="C5" sqref="C5"/>
      <selection pane="topRight"/>
    </sheetView>
  </sheetViews>
  <sheetFormatPr defaultColWidth="9.44140625" defaultRowHeight="14.4"/>
  <cols>
    <col min="1" max="12" width="9.44140625" style="2"/>
    <col min="13" max="13" width="3.5546875" style="2" customWidth="1"/>
    <col min="14" max="15" width="9.44140625" style="2" customWidth="1"/>
    <col min="16" max="16" width="3.44140625" style="2" customWidth="1"/>
    <col min="17" max="26" width="9.44140625" style="2"/>
    <col min="27" max="27" width="9.44140625" style="2" customWidth="1"/>
    <col min="28" max="28" width="9.44140625" style="2"/>
    <col min="29" max="29" width="3.44140625" style="2" customWidth="1"/>
    <col min="30" max="41" width="9.44140625" style="2"/>
    <col min="42" max="42" width="3.44140625" style="2" customWidth="1"/>
    <col min="46" max="54" width="9.44140625" style="2"/>
    <col min="55" max="55" width="3.44140625" style="2" customWidth="1"/>
    <col min="56" max="16384" width="9.44140625" style="2"/>
  </cols>
  <sheetData>
    <row r="3" spans="17:56" s="48" customFormat="1" ht="21" customHeight="1">
      <c r="AF3" s="7" t="s">
        <v>162</v>
      </c>
      <c r="AG3" s="7"/>
      <c r="AH3" s="7"/>
      <c r="AQ3" s="66"/>
      <c r="AR3" s="66"/>
      <c r="AS3" s="66"/>
    </row>
    <row r="4" spans="17:56" ht="12" customHeight="1">
      <c r="AF4" s="129"/>
    </row>
    <row r="5" spans="17:56">
      <c r="AQ5" s="2"/>
      <c r="AR5" s="2"/>
      <c r="AS5" s="2"/>
    </row>
    <row r="6" spans="17:56">
      <c r="Q6" s="3" t="s">
        <v>160</v>
      </c>
      <c r="AD6" s="3" t="s">
        <v>181</v>
      </c>
      <c r="AQ6" s="3" t="s">
        <v>194</v>
      </c>
      <c r="AR6" s="3"/>
      <c r="AS6" s="3"/>
      <c r="BD6" s="3" t="s">
        <v>206</v>
      </c>
    </row>
    <row r="7" spans="17:56">
      <c r="AQ7" s="2"/>
      <c r="AR7" s="2"/>
      <c r="AS7" s="2"/>
    </row>
    <row r="8" spans="17:56">
      <c r="AQ8" s="2"/>
      <c r="AR8" s="2"/>
      <c r="AS8" s="2"/>
    </row>
    <row r="9" spans="17:56">
      <c r="AQ9" s="2"/>
      <c r="AR9" s="2"/>
      <c r="AS9" s="2"/>
    </row>
    <row r="10" spans="17:56">
      <c r="Q10" s="3" t="s">
        <v>159</v>
      </c>
      <c r="AC10" s="3"/>
      <c r="AD10" s="3" t="s">
        <v>182</v>
      </c>
      <c r="AQ10" s="3" t="s">
        <v>195</v>
      </c>
      <c r="AR10" s="3"/>
      <c r="AS10" s="3"/>
      <c r="BD10" s="3" t="s">
        <v>207</v>
      </c>
    </row>
    <row r="11" spans="17:56">
      <c r="AQ11" s="2"/>
      <c r="AR11" s="2"/>
      <c r="AS11" s="2"/>
    </row>
    <row r="14" spans="17:56">
      <c r="Q14" s="3" t="s">
        <v>179</v>
      </c>
      <c r="R14" s="3"/>
      <c r="S14" s="3"/>
      <c r="T14" s="3"/>
      <c r="AC14" s="3"/>
      <c r="AD14" s="34" t="s">
        <v>173</v>
      </c>
      <c r="AQ14" s="3" t="s">
        <v>196</v>
      </c>
      <c r="AR14" s="3"/>
      <c r="AS14" s="3"/>
      <c r="BD14" s="3" t="s">
        <v>208</v>
      </c>
    </row>
    <row r="18" spans="17:56">
      <c r="Q18" s="3" t="s">
        <v>163</v>
      </c>
      <c r="R18" s="3"/>
      <c r="S18" s="3"/>
      <c r="AC18" s="3"/>
      <c r="AD18" s="3" t="s">
        <v>172</v>
      </c>
      <c r="AQ18" s="3" t="s">
        <v>197</v>
      </c>
      <c r="AR18" s="3"/>
      <c r="AS18" s="3"/>
      <c r="BD18" s="3" t="s">
        <v>209</v>
      </c>
    </row>
    <row r="19" spans="17:56">
      <c r="AQ19" s="2"/>
      <c r="AR19" s="2"/>
      <c r="AS19" s="2"/>
    </row>
    <row r="20" spans="17:56">
      <c r="AQ20" s="2"/>
      <c r="AR20" s="2"/>
      <c r="AS20" s="2"/>
    </row>
    <row r="21" spans="17:56">
      <c r="AQ21" s="2"/>
      <c r="AR21" s="2"/>
      <c r="AS21" s="2"/>
    </row>
    <row r="22" spans="17:56">
      <c r="Q22" s="3" t="s">
        <v>164</v>
      </c>
      <c r="R22" s="3"/>
      <c r="S22" s="3"/>
      <c r="AD22" s="3" t="s">
        <v>183</v>
      </c>
      <c r="AQ22" s="3" t="s">
        <v>198</v>
      </c>
      <c r="AR22" s="3"/>
      <c r="AS22" s="3"/>
      <c r="BD22" s="3" t="s">
        <v>210</v>
      </c>
    </row>
    <row r="23" spans="17:56">
      <c r="AB23"/>
      <c r="AQ23" s="2"/>
      <c r="AR23" s="2"/>
      <c r="AS23" s="2"/>
    </row>
    <row r="24" spans="17:56">
      <c r="AE24" s="3"/>
      <c r="AQ24" s="2"/>
      <c r="AR24" s="2"/>
      <c r="AS24" s="2"/>
    </row>
    <row r="25" spans="17:56">
      <c r="AB25" s="33"/>
      <c r="AQ25" s="2"/>
      <c r="AR25" s="2"/>
      <c r="AS25" s="2"/>
    </row>
    <row r="26" spans="17:56">
      <c r="Q26" s="3" t="s">
        <v>165</v>
      </c>
      <c r="AD26" s="3" t="s">
        <v>184</v>
      </c>
      <c r="AG26" s="3"/>
      <c r="AH26" s="3"/>
      <c r="AQ26" s="3" t="s">
        <v>199</v>
      </c>
      <c r="AR26" s="3"/>
      <c r="AS26" s="3"/>
      <c r="BD26" s="3" t="s">
        <v>211</v>
      </c>
    </row>
    <row r="27" spans="17:56">
      <c r="AQ27" s="2"/>
      <c r="AR27" s="2"/>
      <c r="AS27" s="2"/>
    </row>
    <row r="28" spans="17:56">
      <c r="AF28" s="3"/>
      <c r="AQ28" s="2"/>
      <c r="AR28" s="2"/>
      <c r="AS28" s="2"/>
    </row>
    <row r="29" spans="17:56">
      <c r="AQ29" s="2"/>
      <c r="AR29" s="2"/>
      <c r="AS29" s="2"/>
    </row>
    <row r="30" spans="17:56">
      <c r="Q30" s="3" t="s">
        <v>178</v>
      </c>
      <c r="AD30" s="3" t="s">
        <v>185</v>
      </c>
      <c r="AQ30" s="3" t="s">
        <v>200</v>
      </c>
      <c r="AR30" s="3"/>
      <c r="AS30" s="3"/>
      <c r="BD30" s="3" t="s">
        <v>212</v>
      </c>
    </row>
    <row r="34" spans="17:56">
      <c r="Q34" s="3" t="s">
        <v>177</v>
      </c>
      <c r="AD34" s="3" t="s">
        <v>186</v>
      </c>
      <c r="AQ34" s="3" t="s">
        <v>201</v>
      </c>
      <c r="AR34" s="3"/>
      <c r="AS34" s="3"/>
      <c r="BD34" s="3" t="s">
        <v>213</v>
      </c>
    </row>
    <row r="35" spans="17:56">
      <c r="AQ35" s="2"/>
      <c r="AR35" s="2"/>
      <c r="AS35" s="2"/>
    </row>
    <row r="36" spans="17:56">
      <c r="AQ36" s="2"/>
      <c r="AR36" s="2"/>
      <c r="AS36" s="2"/>
    </row>
    <row r="37" spans="17:56">
      <c r="AQ37" s="2"/>
      <c r="AR37" s="2"/>
      <c r="AS37" s="2"/>
    </row>
    <row r="38" spans="17:56">
      <c r="Q38" s="3" t="s">
        <v>166</v>
      </c>
      <c r="AD38" s="3" t="s">
        <v>187</v>
      </c>
      <c r="AQ38" s="3" t="s">
        <v>202</v>
      </c>
      <c r="AR38" s="3"/>
      <c r="AS38" s="3"/>
      <c r="BD38" s="3" t="s">
        <v>214</v>
      </c>
    </row>
    <row r="39" spans="17:56">
      <c r="AQ39" s="2"/>
      <c r="AR39" s="2"/>
      <c r="AS39" s="2"/>
    </row>
    <row r="40" spans="17:56">
      <c r="AQ40" s="2"/>
      <c r="AR40" s="2"/>
      <c r="AS40" s="2"/>
    </row>
    <row r="41" spans="17:56">
      <c r="AQ41" s="2"/>
      <c r="AR41" s="2"/>
      <c r="AS41" s="2"/>
    </row>
    <row r="42" spans="17:56">
      <c r="Q42" s="33" t="s">
        <v>176</v>
      </c>
      <c r="AD42" s="3" t="s">
        <v>188</v>
      </c>
      <c r="AQ42" s="3" t="s">
        <v>203</v>
      </c>
      <c r="AR42" s="3"/>
      <c r="AS42" s="3"/>
      <c r="BD42" s="3" t="s">
        <v>403</v>
      </c>
    </row>
    <row r="43" spans="17:56">
      <c r="AQ43" s="2"/>
      <c r="AR43" s="2"/>
      <c r="AS43" s="2"/>
    </row>
    <row r="44" spans="17:56">
      <c r="AQ44" s="2"/>
      <c r="AR44" s="2"/>
      <c r="AS44" s="2"/>
    </row>
    <row r="45" spans="17:56">
      <c r="AQ45" s="2"/>
      <c r="AR45" s="2"/>
      <c r="AS45" s="2"/>
    </row>
    <row r="46" spans="17:56">
      <c r="Q46" s="3" t="s">
        <v>167</v>
      </c>
      <c r="AD46" s="3" t="s">
        <v>189</v>
      </c>
      <c r="AQ46" s="3" t="s">
        <v>204</v>
      </c>
      <c r="AR46" s="3"/>
      <c r="AS46" s="3"/>
      <c r="BD46" s="3" t="s">
        <v>215</v>
      </c>
    </row>
    <row r="50" spans="17:56">
      <c r="Q50" s="3" t="s">
        <v>175</v>
      </c>
      <c r="AD50" s="3" t="s">
        <v>190</v>
      </c>
      <c r="AQ50" s="3" t="s">
        <v>169</v>
      </c>
      <c r="AR50" s="3"/>
      <c r="AS50" s="3"/>
      <c r="BD50" s="3" t="s">
        <v>216</v>
      </c>
    </row>
    <row r="51" spans="17:56">
      <c r="AQ51" s="2"/>
      <c r="AR51" s="2"/>
      <c r="AS51" s="2"/>
    </row>
    <row r="52" spans="17:56">
      <c r="AQ52" s="2"/>
      <c r="AR52" s="2"/>
      <c r="AS52" s="2"/>
    </row>
    <row r="53" spans="17:56">
      <c r="AQ53" s="2"/>
      <c r="AR53" s="2"/>
      <c r="AS53" s="2"/>
    </row>
    <row r="54" spans="17:56">
      <c r="Q54" s="3" t="s">
        <v>168</v>
      </c>
      <c r="AD54" s="3" t="s">
        <v>191</v>
      </c>
      <c r="AQ54" s="3" t="s">
        <v>170</v>
      </c>
      <c r="AR54" s="3"/>
      <c r="AS54" s="3"/>
      <c r="BD54" s="3" t="s">
        <v>217</v>
      </c>
    </row>
    <row r="55" spans="17:56">
      <c r="AQ55" s="2"/>
      <c r="AR55" s="2"/>
      <c r="AS55" s="2"/>
    </row>
    <row r="56" spans="17:56">
      <c r="AQ56" s="2"/>
      <c r="AR56" s="2"/>
      <c r="AS56" s="2"/>
    </row>
    <row r="57" spans="17:56">
      <c r="AQ57" s="2"/>
      <c r="AR57" s="2"/>
      <c r="AS57" s="2"/>
    </row>
    <row r="58" spans="17:56">
      <c r="Q58" s="3" t="s">
        <v>174</v>
      </c>
      <c r="AD58" s="3" t="s">
        <v>192</v>
      </c>
      <c r="AQ58" s="33" t="s">
        <v>171</v>
      </c>
      <c r="AR58" s="3"/>
      <c r="AS58" s="3"/>
      <c r="BD58" s="3" t="s">
        <v>223</v>
      </c>
    </row>
    <row r="59" spans="17:56">
      <c r="AQ59" s="2"/>
      <c r="AR59" s="2"/>
      <c r="AS59" s="2"/>
    </row>
    <row r="60" spans="17:56">
      <c r="AQ60" s="2"/>
      <c r="AR60" s="2"/>
      <c r="AS60" s="2"/>
    </row>
    <row r="61" spans="17:56">
      <c r="AQ61" s="2"/>
      <c r="AR61" s="2"/>
      <c r="AS61" s="2"/>
    </row>
    <row r="62" spans="17:56">
      <c r="Q62" s="3" t="s">
        <v>180</v>
      </c>
      <c r="AD62" s="3" t="s">
        <v>193</v>
      </c>
      <c r="AQ62" s="3" t="s">
        <v>205</v>
      </c>
      <c r="AR62" s="3"/>
      <c r="AS62" s="3"/>
      <c r="BD62" s="3" t="s">
        <v>432</v>
      </c>
    </row>
    <row r="66" spans="43:43">
      <c r="AQ66" s="3"/>
    </row>
    <row r="67" spans="43:43">
      <c r="AQ67" s="2"/>
    </row>
    <row r="68" spans="43:43">
      <c r="AQ68" s="2"/>
    </row>
    <row r="69" spans="43:43">
      <c r="AQ69" s="2"/>
    </row>
    <row r="70" spans="43:43">
      <c r="AQ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rgb="FF00B0F0"/>
  </sheetPr>
  <dimension ref="A1:H2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H3" sqref="H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ht="6" customHeight="1"/>
    <row r="3" spans="1:8" s="48" customFormat="1" ht="23.4">
      <c r="D3" s="7"/>
      <c r="E3" s="10"/>
      <c r="F3" s="10"/>
      <c r="G3" s="49"/>
      <c r="H3" s="7" t="s">
        <v>162</v>
      </c>
    </row>
    <row r="6" spans="1:8">
      <c r="C6" s="20" t="str">
        <f>Index!Q38</f>
        <v>Chart 9 - Brazilian corn ethanol production</v>
      </c>
      <c r="D6" s="3"/>
      <c r="E6" s="3"/>
    </row>
    <row r="8" spans="1:8" ht="15" customHeight="1">
      <c r="A8" s="4" t="s">
        <v>220</v>
      </c>
      <c r="C8" s="4" t="s">
        <v>249</v>
      </c>
      <c r="D8" s="4" t="s">
        <v>248</v>
      </c>
      <c r="E8" s="4" t="s">
        <v>30</v>
      </c>
    </row>
    <row r="9" spans="1:8" ht="15" customHeight="1">
      <c r="B9" s="4"/>
      <c r="C9" s="29" t="s">
        <v>250</v>
      </c>
      <c r="D9" s="29"/>
      <c r="E9" s="29"/>
    </row>
    <row r="10" spans="1:8">
      <c r="A10" s="6">
        <v>2013</v>
      </c>
      <c r="B10" s="6"/>
      <c r="C10" s="9">
        <v>3.3319999999999999E-3</v>
      </c>
      <c r="D10" s="9">
        <v>7.1840000000000003E-3</v>
      </c>
      <c r="E10" s="9">
        <v>1.0515999999999999E-2</v>
      </c>
      <c r="H10" s="11"/>
    </row>
    <row r="11" spans="1:8">
      <c r="A11" s="6">
        <v>2014</v>
      </c>
      <c r="B11" s="6"/>
      <c r="C11" s="9">
        <v>6.3119999999999999E-3</v>
      </c>
      <c r="D11" s="9">
        <v>6.462699999999999E-2</v>
      </c>
      <c r="E11" s="9">
        <v>7.0938999999999988E-2</v>
      </c>
    </row>
    <row r="12" spans="1:8">
      <c r="A12" s="6">
        <v>2015</v>
      </c>
      <c r="B12" s="6"/>
      <c r="C12" s="9">
        <v>1.3147000000000001E-2</v>
      </c>
      <c r="D12" s="9">
        <v>0.108095</v>
      </c>
      <c r="E12" s="9">
        <v>0.121242</v>
      </c>
    </row>
    <row r="13" spans="1:8">
      <c r="A13" s="6">
        <v>2016</v>
      </c>
      <c r="B13" s="6"/>
      <c r="C13" s="9">
        <v>3.4553E-2</v>
      </c>
      <c r="D13" s="9">
        <v>0.16620500000000002</v>
      </c>
      <c r="E13" s="9">
        <v>0.20075800000000002</v>
      </c>
    </row>
    <row r="14" spans="1:8">
      <c r="A14" s="6">
        <v>2017</v>
      </c>
      <c r="B14" s="6"/>
      <c r="C14" s="9">
        <v>7.7829999999999996E-2</v>
      </c>
      <c r="D14" s="9">
        <v>0.33494000000000002</v>
      </c>
      <c r="E14" s="9">
        <v>0.41276999999999997</v>
      </c>
    </row>
    <row r="15" spans="1:8">
      <c r="A15" s="6">
        <v>2018</v>
      </c>
      <c r="B15" s="6"/>
      <c r="C15" s="9">
        <v>0.18229300000000001</v>
      </c>
      <c r="D15" s="9">
        <v>0.53794299999999995</v>
      </c>
      <c r="E15" s="9">
        <v>0.72023599999999999</v>
      </c>
    </row>
    <row r="16" spans="1:8">
      <c r="A16" s="6">
        <v>2019</v>
      </c>
      <c r="B16" s="6"/>
      <c r="C16" s="9">
        <v>0.39849000000000001</v>
      </c>
      <c r="D16" s="9">
        <v>0.93167299999999997</v>
      </c>
      <c r="E16" s="9">
        <v>1.330163</v>
      </c>
    </row>
    <row r="17" spans="1:5">
      <c r="A17" s="6">
        <v>2020</v>
      </c>
      <c r="B17" s="6"/>
      <c r="C17" s="9">
        <v>0.63615900000000003</v>
      </c>
      <c r="D17" s="9">
        <v>1.7939939999999999</v>
      </c>
      <c r="E17" s="9">
        <v>2.4301529999999998</v>
      </c>
    </row>
    <row r="18" spans="1:5">
      <c r="A18" s="6">
        <v>2021</v>
      </c>
      <c r="B18" s="6"/>
      <c r="C18" s="9">
        <v>0.90339400000000003</v>
      </c>
      <c r="D18" s="9">
        <v>2.392992</v>
      </c>
      <c r="E18" s="9">
        <v>3.2833549999999998</v>
      </c>
    </row>
    <row r="19" spans="1:5">
      <c r="A19" s="6">
        <v>2022</v>
      </c>
      <c r="B19" s="6"/>
      <c r="C19" s="9">
        <v>1.5212209999999999</v>
      </c>
      <c r="D19" s="9">
        <v>2.62018</v>
      </c>
      <c r="E19" s="9">
        <v>4.1414010000000001</v>
      </c>
    </row>
    <row r="20" spans="1:5">
      <c r="A20" s="6">
        <v>2023</v>
      </c>
      <c r="B20" s="6"/>
      <c r="C20" s="9">
        <v>2.3023280000000002</v>
      </c>
      <c r="D20" s="9">
        <v>3.4853860000000001</v>
      </c>
      <c r="E20" s="9">
        <v>5.7877140000000002</v>
      </c>
    </row>
  </sheetData>
  <hyperlinks>
    <hyperlink ref="A1" location="Index!A1" display="Return to index" xr:uid="{FC1A58F0-9DC6-45AE-9436-1F606672877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1039-ED4E-444A-A6ED-724E8FB1C8FE}">
  <sheetPr>
    <tabColor rgb="FF00B0F0"/>
  </sheetPr>
  <dimension ref="A1:AB30"/>
  <sheetViews>
    <sheetView showGridLines="0" zoomScaleNormal="100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21" width="9.44140625" style="2"/>
    <col min="22" max="28" width="11" style="2" customWidth="1"/>
    <col min="29" max="29" width="10.44140625" style="2" bestFit="1" customWidth="1"/>
    <col min="30" max="16384" width="9.44140625" style="2"/>
  </cols>
  <sheetData>
    <row r="1" spans="1:28">
      <c r="A1" s="1" t="s">
        <v>161</v>
      </c>
      <c r="B1" s="1"/>
    </row>
    <row r="2" spans="1:28" s="48" customFormat="1" ht="23.4">
      <c r="D2" s="7"/>
      <c r="E2" s="7"/>
      <c r="F2" s="7"/>
      <c r="G2" s="7"/>
      <c r="H2" s="7" t="s">
        <v>162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0" t="str">
        <f>Index!_Ref65601466</f>
        <v>Chart 10 - Brazilian corn and sugarcane ethanol production by year</v>
      </c>
      <c r="D5" s="13"/>
    </row>
    <row r="6" spans="1:28">
      <c r="C6" s="26"/>
    </row>
    <row r="7" spans="1:28" ht="43.2">
      <c r="A7" s="4" t="s">
        <v>220</v>
      </c>
      <c r="C7" s="5" t="s">
        <v>251</v>
      </c>
      <c r="D7" s="5" t="s">
        <v>252</v>
      </c>
      <c r="E7" s="5" t="s">
        <v>253</v>
      </c>
      <c r="F7" s="5" t="s">
        <v>254</v>
      </c>
      <c r="G7" s="19" t="s">
        <v>13</v>
      </c>
      <c r="T7" s="142"/>
      <c r="U7" s="142"/>
      <c r="V7" s="143" t="s">
        <v>255</v>
      </c>
      <c r="W7" s="143" t="s">
        <v>256</v>
      </c>
      <c r="X7" s="143"/>
      <c r="Y7" s="143" t="s">
        <v>257</v>
      </c>
      <c r="Z7" s="143" t="s">
        <v>258</v>
      </c>
      <c r="AA7" s="143"/>
      <c r="AB7" s="143" t="s">
        <v>13</v>
      </c>
    </row>
    <row r="8" spans="1:28">
      <c r="B8" s="4"/>
      <c r="C8" s="29" t="s">
        <v>250</v>
      </c>
      <c r="D8" s="29"/>
      <c r="E8" s="29"/>
      <c r="F8" s="29"/>
      <c r="G8" s="39"/>
      <c r="T8" s="144"/>
      <c r="U8" s="142"/>
      <c r="V8" s="145"/>
      <c r="W8" s="145"/>
      <c r="X8" s="145"/>
      <c r="Y8" s="145"/>
      <c r="Z8" s="145"/>
      <c r="AA8" s="145"/>
      <c r="AB8" s="145"/>
    </row>
    <row r="9" spans="1:28">
      <c r="A9" s="40">
        <v>2013</v>
      </c>
      <c r="B9" s="6"/>
      <c r="C9" s="12">
        <v>3.3319999999999999E-3</v>
      </c>
      <c r="D9" s="12">
        <v>11.702677</v>
      </c>
      <c r="E9" s="12">
        <v>7.1840000000000003E-3</v>
      </c>
      <c r="F9" s="12">
        <v>15.995323000000001</v>
      </c>
      <c r="G9" s="17">
        <v>27.708515999999999</v>
      </c>
      <c r="K9" s="38"/>
      <c r="L9" s="38"/>
      <c r="M9" s="38"/>
      <c r="N9" s="38"/>
      <c r="O9" s="38"/>
      <c r="T9" s="164">
        <v>2013</v>
      </c>
      <c r="U9" s="142" t="s">
        <v>31</v>
      </c>
      <c r="V9" s="146">
        <v>3332</v>
      </c>
      <c r="W9" s="146">
        <v>11702677</v>
      </c>
      <c r="X9" s="146">
        <f>SUM(V9:W9)</f>
        <v>11706009</v>
      </c>
      <c r="Y9" s="146"/>
      <c r="Z9" s="146"/>
      <c r="AA9" s="146"/>
      <c r="AB9" s="146">
        <v>27708516</v>
      </c>
    </row>
    <row r="10" spans="1:28">
      <c r="A10" s="40">
        <v>2014</v>
      </c>
      <c r="B10" s="6"/>
      <c r="C10" s="12">
        <v>6.3119999999999999E-3</v>
      </c>
      <c r="D10" s="12">
        <v>11.703633</v>
      </c>
      <c r="E10" s="12">
        <v>6.4627000000000004E-2</v>
      </c>
      <c r="F10" s="12">
        <v>16.774964000000001</v>
      </c>
      <c r="G10" s="17">
        <v>28.549536</v>
      </c>
      <c r="K10" s="38"/>
      <c r="L10" s="38"/>
      <c r="M10" s="38"/>
      <c r="N10" s="38"/>
      <c r="O10" s="38"/>
      <c r="T10" s="164"/>
      <c r="U10" s="142" t="s">
        <v>31</v>
      </c>
      <c r="V10" s="146"/>
      <c r="W10" s="146"/>
      <c r="X10" s="146"/>
      <c r="Y10" s="146">
        <v>7184</v>
      </c>
      <c r="Z10" s="146">
        <v>15995323</v>
      </c>
      <c r="AA10" s="146">
        <f>SUM(Y10:Z10)</f>
        <v>16002507</v>
      </c>
      <c r="AB10" s="146"/>
    </row>
    <row r="11" spans="1:28">
      <c r="A11" s="40">
        <v>2015</v>
      </c>
      <c r="B11" s="6"/>
      <c r="C11" s="12">
        <v>1.3147000000000001E-2</v>
      </c>
      <c r="D11" s="12">
        <v>11.243093999999999</v>
      </c>
      <c r="E11" s="12">
        <v>0.108095</v>
      </c>
      <c r="F11" s="12">
        <v>18.933468000000001</v>
      </c>
      <c r="G11" s="17">
        <v>30.297803999999999</v>
      </c>
      <c r="K11" s="38"/>
      <c r="L11" s="38"/>
      <c r="M11" s="38"/>
      <c r="N11" s="38"/>
      <c r="O11" s="38"/>
      <c r="T11" s="164">
        <v>2014</v>
      </c>
      <c r="U11" s="142" t="s">
        <v>31</v>
      </c>
      <c r="V11" s="146">
        <v>6312</v>
      </c>
      <c r="W11" s="146">
        <v>11703633</v>
      </c>
      <c r="X11" s="146">
        <f>SUM(V11:W11)</f>
        <v>11709945</v>
      </c>
      <c r="Y11" s="146"/>
      <c r="Z11" s="146"/>
      <c r="AA11" s="146"/>
      <c r="AB11" s="146">
        <v>28549536</v>
      </c>
    </row>
    <row r="12" spans="1:28">
      <c r="A12" s="40">
        <v>2016</v>
      </c>
      <c r="B12" s="6"/>
      <c r="C12" s="12">
        <v>3.4553E-2</v>
      </c>
      <c r="D12" s="12">
        <v>11.148497000000001</v>
      </c>
      <c r="E12" s="12">
        <v>0.16620499999999999</v>
      </c>
      <c r="F12" s="12">
        <v>16.975192</v>
      </c>
      <c r="G12" s="17">
        <v>28.324446999999999</v>
      </c>
      <c r="K12" s="38"/>
      <c r="L12" s="38"/>
      <c r="M12" s="38"/>
      <c r="N12" s="38"/>
      <c r="O12" s="38"/>
      <c r="T12" s="164"/>
      <c r="U12" s="142" t="s">
        <v>31</v>
      </c>
      <c r="V12" s="144"/>
      <c r="W12" s="144"/>
      <c r="X12" s="144"/>
      <c r="Y12" s="146">
        <v>64627</v>
      </c>
      <c r="Z12" s="146">
        <v>16774964</v>
      </c>
      <c r="AA12" s="146">
        <f>SUM(Y12:Z12)</f>
        <v>16839591</v>
      </c>
      <c r="AB12" s="146"/>
    </row>
    <row r="13" spans="1:28">
      <c r="A13" s="40">
        <v>2017</v>
      </c>
      <c r="B13" s="6"/>
      <c r="C13" s="12">
        <v>7.7829999999999996E-2</v>
      </c>
      <c r="D13" s="12">
        <v>11.014103</v>
      </c>
      <c r="E13" s="12">
        <v>0.33494000000000002</v>
      </c>
      <c r="F13" s="12">
        <v>16.261700999999999</v>
      </c>
      <c r="G13" s="17">
        <v>27.688573999999999</v>
      </c>
      <c r="K13" s="38"/>
      <c r="L13" s="38"/>
      <c r="M13" s="38"/>
      <c r="T13" s="164">
        <v>2015</v>
      </c>
      <c r="U13" s="142" t="s">
        <v>31</v>
      </c>
      <c r="V13" s="146">
        <v>13147</v>
      </c>
      <c r="W13" s="146">
        <v>11243094</v>
      </c>
      <c r="X13" s="146">
        <f>SUM(V13:W13)</f>
        <v>11256241</v>
      </c>
      <c r="Y13" s="146"/>
      <c r="Z13" s="146"/>
      <c r="AA13" s="146"/>
      <c r="AB13" s="146">
        <v>30297804</v>
      </c>
    </row>
    <row r="14" spans="1:28">
      <c r="A14" s="40">
        <v>2018</v>
      </c>
      <c r="B14" s="6"/>
      <c r="C14" s="12">
        <v>0.18229300000000001</v>
      </c>
      <c r="D14" s="12">
        <v>9.050224</v>
      </c>
      <c r="E14" s="12">
        <v>0.53794299999999995</v>
      </c>
      <c r="F14" s="12">
        <v>22.556885000000001</v>
      </c>
      <c r="G14" s="17">
        <v>32.327345000000001</v>
      </c>
      <c r="T14" s="164"/>
      <c r="U14" s="142" t="s">
        <v>31</v>
      </c>
      <c r="V14" s="146"/>
      <c r="W14" s="146"/>
      <c r="X14" s="146"/>
      <c r="Y14" s="146">
        <v>108095</v>
      </c>
      <c r="Z14" s="146">
        <v>18933468</v>
      </c>
      <c r="AA14" s="146">
        <f>SUM(Y14:Z14)</f>
        <v>19041563</v>
      </c>
      <c r="AB14" s="146"/>
    </row>
    <row r="15" spans="1:28">
      <c r="A15" s="40">
        <v>2019</v>
      </c>
      <c r="B15" s="6"/>
      <c r="C15" s="12">
        <v>0.39849000000000001</v>
      </c>
      <c r="D15" s="12">
        <v>10.326433</v>
      </c>
      <c r="E15" s="12">
        <v>0.93167299999999997</v>
      </c>
      <c r="F15" s="12">
        <v>24.377492</v>
      </c>
      <c r="G15" s="17">
        <v>36.034087999999997</v>
      </c>
      <c r="T15" s="164">
        <v>2016</v>
      </c>
      <c r="U15" s="142" t="s">
        <v>31</v>
      </c>
      <c r="V15" s="146">
        <v>34553</v>
      </c>
      <c r="W15" s="146">
        <v>11148497</v>
      </c>
      <c r="X15" s="146">
        <f>SUM(V15:W15)</f>
        <v>11183050</v>
      </c>
      <c r="Y15" s="146"/>
      <c r="Z15" s="146"/>
      <c r="AA15" s="146"/>
      <c r="AB15" s="146">
        <v>28324447</v>
      </c>
    </row>
    <row r="16" spans="1:28">
      <c r="A16" s="40">
        <v>2020</v>
      </c>
      <c r="B16" s="6"/>
      <c r="C16" s="12">
        <v>0.63615900000000003</v>
      </c>
      <c r="D16" s="12">
        <v>9.3614490000000004</v>
      </c>
      <c r="E16" s="12">
        <v>1.7939940000000001</v>
      </c>
      <c r="F16" s="12">
        <v>20.824888000000001</v>
      </c>
      <c r="G16" s="17">
        <v>32.616489999999999</v>
      </c>
      <c r="T16" s="164"/>
      <c r="U16" s="142" t="s">
        <v>31</v>
      </c>
      <c r="V16" s="144"/>
      <c r="W16" s="144"/>
      <c r="X16" s="144"/>
      <c r="Y16" s="146">
        <v>166205</v>
      </c>
      <c r="Z16" s="146">
        <v>16975192</v>
      </c>
      <c r="AA16" s="146">
        <f>SUM(Y16:Z16)</f>
        <v>17141397</v>
      </c>
      <c r="AB16" s="146"/>
    </row>
    <row r="17" spans="1:28">
      <c r="A17" s="40">
        <v>2021</v>
      </c>
      <c r="B17" s="6"/>
      <c r="C17" s="12">
        <v>0.90339400000000003</v>
      </c>
      <c r="D17" s="12">
        <v>10.210013999999999</v>
      </c>
      <c r="E17" s="12">
        <v>2.392992</v>
      </c>
      <c r="F17" s="12">
        <v>16.370080000000002</v>
      </c>
      <c r="G17" s="17">
        <v>29.876480000000001</v>
      </c>
      <c r="J17" s="38"/>
      <c r="T17" s="164">
        <v>2017</v>
      </c>
      <c r="U17" s="142" t="s">
        <v>31</v>
      </c>
      <c r="V17" s="146">
        <v>77830</v>
      </c>
      <c r="W17" s="146">
        <v>11014103</v>
      </c>
      <c r="X17" s="146">
        <f>SUM(V17:W17)</f>
        <v>11091933</v>
      </c>
      <c r="Y17" s="146"/>
      <c r="Z17" s="146"/>
      <c r="AA17" s="146"/>
      <c r="AB17" s="146">
        <v>27688574</v>
      </c>
    </row>
    <row r="18" spans="1:28">
      <c r="A18" s="40">
        <v>2022</v>
      </c>
      <c r="B18" s="6"/>
      <c r="C18" s="12">
        <v>1.5212209999999999</v>
      </c>
      <c r="D18" s="12">
        <v>10.741172000000001</v>
      </c>
      <c r="E18" s="12">
        <v>2.62018</v>
      </c>
      <c r="F18" s="12">
        <v>15.753995</v>
      </c>
      <c r="G18" s="17">
        <v>30.636568</v>
      </c>
      <c r="J18" s="38"/>
      <c r="T18" s="164"/>
      <c r="U18" s="142" t="s">
        <v>31</v>
      </c>
      <c r="V18" s="144"/>
      <c r="W18" s="144"/>
      <c r="X18" s="144"/>
      <c r="Y18" s="146">
        <v>334940</v>
      </c>
      <c r="Z18" s="146">
        <v>16261701</v>
      </c>
      <c r="AA18" s="146">
        <f>SUM(Y18:Z18)</f>
        <v>16596641</v>
      </c>
      <c r="AB18" s="146"/>
    </row>
    <row r="19" spans="1:28">
      <c r="A19" s="123">
        <v>2023</v>
      </c>
      <c r="B19" s="124"/>
      <c r="C19" s="125">
        <v>2.3023280000000002</v>
      </c>
      <c r="D19" s="12">
        <v>11.567206000000001</v>
      </c>
      <c r="E19" s="125">
        <v>3.4853860000000001</v>
      </c>
      <c r="F19" s="125">
        <v>17.97176</v>
      </c>
      <c r="G19" s="17">
        <f>SUM(C19:F19)</f>
        <v>35.326679999999996</v>
      </c>
      <c r="H19" s="124"/>
      <c r="I19" s="124"/>
      <c r="J19" s="124"/>
      <c r="T19" s="164">
        <v>2018</v>
      </c>
      <c r="U19" s="142" t="s">
        <v>31</v>
      </c>
      <c r="V19" s="146">
        <v>182293</v>
      </c>
      <c r="W19" s="146">
        <v>9050224</v>
      </c>
      <c r="X19" s="146">
        <f>SUM(V19:W19)</f>
        <v>9232517</v>
      </c>
      <c r="Y19" s="146"/>
      <c r="Z19" s="146"/>
      <c r="AA19" s="146"/>
      <c r="AB19" s="146">
        <v>32327345</v>
      </c>
    </row>
    <row r="20" spans="1:28">
      <c r="A20" s="123"/>
      <c r="B20" s="124"/>
      <c r="C20" s="125"/>
      <c r="D20" s="125"/>
      <c r="E20" s="125"/>
      <c r="F20" s="125"/>
      <c r="G20" s="125"/>
      <c r="H20" s="124"/>
      <c r="I20" s="124"/>
      <c r="J20" s="124"/>
      <c r="T20" s="164"/>
      <c r="U20" s="142" t="s">
        <v>31</v>
      </c>
      <c r="V20" s="146"/>
      <c r="W20" s="146"/>
      <c r="X20" s="146"/>
      <c r="Y20" s="146">
        <v>537943</v>
      </c>
      <c r="Z20" s="146">
        <v>22556885</v>
      </c>
      <c r="AA20" s="146">
        <f>SUM(Y20:Z20)</f>
        <v>23094828</v>
      </c>
      <c r="AB20" s="146"/>
    </row>
    <row r="21" spans="1:28">
      <c r="A21" s="123"/>
      <c r="B21" s="124"/>
      <c r="C21" s="125"/>
      <c r="D21" s="125"/>
      <c r="E21" s="125"/>
      <c r="F21" s="125"/>
      <c r="G21" s="125"/>
      <c r="H21" s="124"/>
      <c r="I21" s="124"/>
      <c r="J21" s="124"/>
      <c r="T21" s="164">
        <v>2019</v>
      </c>
      <c r="U21" s="142" t="s">
        <v>31</v>
      </c>
      <c r="V21" s="146">
        <v>398490</v>
      </c>
      <c r="W21" s="146">
        <v>10326433</v>
      </c>
      <c r="X21" s="146">
        <f>SUM(V21:W21)</f>
        <v>10724923</v>
      </c>
      <c r="Y21" s="146"/>
      <c r="Z21" s="146"/>
      <c r="AA21" s="146"/>
      <c r="AB21" s="146">
        <v>36034088</v>
      </c>
    </row>
    <row r="22" spans="1:28">
      <c r="A22" s="123"/>
      <c r="B22" s="124"/>
      <c r="E22" s="14"/>
      <c r="F22" s="14"/>
      <c r="G22" s="14"/>
      <c r="H22" s="124"/>
      <c r="I22" s="124"/>
      <c r="J22" s="124"/>
      <c r="T22" s="164"/>
      <c r="U22" s="142" t="s">
        <v>31</v>
      </c>
      <c r="V22" s="146"/>
      <c r="W22" s="146"/>
      <c r="X22" s="146"/>
      <c r="Y22" s="146">
        <v>931673</v>
      </c>
      <c r="Z22" s="146">
        <v>24377492</v>
      </c>
      <c r="AA22" s="146">
        <f>SUM(Y22:Z22)</f>
        <v>25309165</v>
      </c>
      <c r="AB22" s="146"/>
    </row>
    <row r="23" spans="1:28">
      <c r="A23" s="123"/>
      <c r="B23" s="124"/>
      <c r="C23" s="125"/>
      <c r="D23" s="125"/>
      <c r="E23" s="124"/>
      <c r="F23" s="126"/>
      <c r="G23" s="125"/>
      <c r="H23" s="124"/>
      <c r="I23" s="124"/>
      <c r="J23" s="124"/>
      <c r="T23" s="164">
        <v>2020</v>
      </c>
      <c r="U23" s="142"/>
      <c r="V23" s="146">
        <v>636159</v>
      </c>
      <c r="W23" s="146">
        <v>9361449</v>
      </c>
      <c r="X23" s="146">
        <f>SUM(V23:W23)</f>
        <v>9997608</v>
      </c>
      <c r="Y23" s="146"/>
      <c r="Z23" s="146"/>
      <c r="AA23" s="146"/>
      <c r="AB23" s="146">
        <v>32616490</v>
      </c>
    </row>
    <row r="24" spans="1:28">
      <c r="A24" s="123"/>
      <c r="B24" s="124"/>
      <c r="E24" s="124"/>
      <c r="F24" s="126"/>
      <c r="G24" s="124"/>
      <c r="H24" s="124"/>
      <c r="I24" s="124"/>
      <c r="J24" s="124"/>
      <c r="T24" s="164"/>
      <c r="U24" s="142"/>
      <c r="V24" s="144"/>
      <c r="W24" s="144"/>
      <c r="X24" s="144"/>
      <c r="Y24" s="146">
        <v>1793994</v>
      </c>
      <c r="Z24" s="146">
        <v>20824888</v>
      </c>
      <c r="AA24" s="146">
        <f>SUM(Y24:Z24)</f>
        <v>22618882</v>
      </c>
      <c r="AB24" s="146"/>
    </row>
    <row r="25" spans="1:28">
      <c r="A25" s="123"/>
      <c r="B25" s="124"/>
      <c r="C25" s="125"/>
      <c r="D25" s="125"/>
      <c r="E25" s="124"/>
      <c r="F25" s="126"/>
      <c r="G25" s="124"/>
      <c r="H25" s="124"/>
      <c r="I25" s="124"/>
      <c r="J25" s="124"/>
      <c r="T25" s="164">
        <v>2021</v>
      </c>
      <c r="U25" s="142"/>
      <c r="V25" s="146">
        <v>903394</v>
      </c>
      <c r="W25" s="146">
        <v>10210014</v>
      </c>
      <c r="X25" s="146">
        <f>SUM(V25:W25)</f>
        <v>11113408</v>
      </c>
      <c r="Y25" s="146"/>
      <c r="Z25" s="146"/>
      <c r="AA25" s="146"/>
      <c r="AB25" s="146">
        <v>29876480</v>
      </c>
    </row>
    <row r="26" spans="1:28">
      <c r="A26" s="123"/>
      <c r="B26" s="124"/>
      <c r="C26" s="125"/>
      <c r="D26" s="125"/>
      <c r="E26" s="124"/>
      <c r="F26" s="126"/>
      <c r="G26" s="124"/>
      <c r="H26" s="124"/>
      <c r="I26" s="124"/>
      <c r="J26" s="124"/>
      <c r="T26" s="164"/>
      <c r="U26" s="142"/>
      <c r="V26" s="144"/>
      <c r="W26" s="144"/>
      <c r="X26" s="144"/>
      <c r="Y26" s="146">
        <v>2392992</v>
      </c>
      <c r="Z26" s="146">
        <v>16370080</v>
      </c>
      <c r="AA26" s="146">
        <f>SUM(Y26:Z26)</f>
        <v>18763072</v>
      </c>
      <c r="AB26" s="146"/>
    </row>
    <row r="27" spans="1:28">
      <c r="A27" s="123"/>
      <c r="B27" s="124"/>
      <c r="C27" s="125"/>
      <c r="D27" s="125"/>
      <c r="E27" s="124"/>
      <c r="F27" s="126"/>
      <c r="G27" s="124"/>
      <c r="H27" s="124"/>
      <c r="I27" s="124"/>
      <c r="J27" s="124"/>
      <c r="T27" s="164">
        <v>2022</v>
      </c>
      <c r="U27" s="142"/>
      <c r="V27" s="146">
        <v>1521221</v>
      </c>
      <c r="W27" s="146">
        <v>10741172</v>
      </c>
      <c r="X27" s="146">
        <f>SUM(V27:W27)</f>
        <v>12262393</v>
      </c>
      <c r="Y27" s="146"/>
      <c r="Z27" s="146"/>
      <c r="AA27" s="146"/>
      <c r="AB27" s="146">
        <v>30636568</v>
      </c>
    </row>
    <row r="28" spans="1:28">
      <c r="A28" s="123"/>
      <c r="B28" s="124"/>
      <c r="C28" s="125"/>
      <c r="D28" s="125"/>
      <c r="E28" s="124"/>
      <c r="F28" s="126"/>
      <c r="G28" s="124"/>
      <c r="H28" s="124"/>
      <c r="I28" s="124"/>
      <c r="J28" s="124"/>
      <c r="T28" s="164"/>
      <c r="U28" s="142"/>
      <c r="V28" s="144"/>
      <c r="W28" s="144"/>
      <c r="X28" s="146"/>
      <c r="Y28" s="146">
        <v>2620180</v>
      </c>
      <c r="Z28" s="146">
        <v>15753995</v>
      </c>
      <c r="AA28" s="146">
        <f>SUM(Y28:Z28)</f>
        <v>18374175</v>
      </c>
      <c r="AB28" s="146"/>
    </row>
    <row r="29" spans="1:28">
      <c r="A29" s="123"/>
      <c r="B29" s="124"/>
      <c r="C29" s="125"/>
      <c r="D29" s="125"/>
      <c r="E29" s="124"/>
      <c r="F29" s="124"/>
      <c r="G29" s="124"/>
      <c r="H29" s="124"/>
      <c r="I29" s="124"/>
      <c r="J29" s="124"/>
      <c r="T29" s="164">
        <v>2023</v>
      </c>
      <c r="U29" s="142"/>
      <c r="V29" s="146">
        <f>2.302328*1000000</f>
        <v>2302328</v>
      </c>
      <c r="W29" s="146">
        <f>D19*1000000</f>
        <v>11567206</v>
      </c>
      <c r="X29" s="146">
        <f t="shared" ref="X29" si="0">SUM(V29:W29)</f>
        <v>13869534</v>
      </c>
      <c r="Y29" s="146"/>
      <c r="Z29" s="146"/>
      <c r="AA29" s="146"/>
      <c r="AB29" s="146">
        <f>G19*1000000</f>
        <v>35326679.999999993</v>
      </c>
    </row>
    <row r="30" spans="1:28">
      <c r="A30" s="123"/>
      <c r="B30" s="124"/>
      <c r="C30" s="125"/>
      <c r="D30" s="125"/>
      <c r="E30" s="124"/>
      <c r="F30" s="124"/>
      <c r="G30" s="124"/>
      <c r="H30" s="124"/>
      <c r="I30" s="124"/>
      <c r="J30" s="124"/>
      <c r="T30" s="164"/>
      <c r="U30" s="142"/>
      <c r="V30" s="144"/>
      <c r="W30" s="144"/>
      <c r="X30" s="144"/>
      <c r="Y30" s="146">
        <f>E19*1000000</f>
        <v>3485386</v>
      </c>
      <c r="Z30" s="146">
        <f>F19*1000000</f>
        <v>17971760</v>
      </c>
      <c r="AA30" s="146">
        <f t="shared" ref="AA30" si="1">SUM(Y30:Z30)</f>
        <v>21457146</v>
      </c>
      <c r="AB30" s="146"/>
    </row>
  </sheetData>
  <mergeCells count="11">
    <mergeCell ref="T19:T20"/>
    <mergeCell ref="T9:T10"/>
    <mergeCell ref="T11:T12"/>
    <mergeCell ref="T13:T14"/>
    <mergeCell ref="T15:T16"/>
    <mergeCell ref="T17:T18"/>
    <mergeCell ref="T21:T22"/>
    <mergeCell ref="T23:T24"/>
    <mergeCell ref="T25:T26"/>
    <mergeCell ref="T27:T28"/>
    <mergeCell ref="T29:T30"/>
  </mergeCells>
  <hyperlinks>
    <hyperlink ref="A1" location="Index!A1" display="Return to index" xr:uid="{671FEBC3-E068-4F1A-AE54-32262B3D638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00B0F0"/>
  </sheetPr>
  <dimension ref="A1:J6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I29" sqref="I2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5.5546875" style="2" customWidth="1"/>
    <col min="6" max="6" width="17" style="2" customWidth="1"/>
    <col min="7" max="16384" width="9.44140625" style="2"/>
  </cols>
  <sheetData>
    <row r="1" spans="1:10">
      <c r="A1" s="1" t="s">
        <v>161</v>
      </c>
      <c r="B1" s="1"/>
    </row>
    <row r="2" spans="1:10" ht="6" customHeight="1"/>
    <row r="3" spans="1:10" s="48" customFormat="1" ht="23.4">
      <c r="D3" s="7"/>
      <c r="E3" s="10"/>
      <c r="F3" s="10"/>
      <c r="G3" s="49"/>
      <c r="I3" s="10"/>
      <c r="J3" s="7" t="s">
        <v>162</v>
      </c>
    </row>
    <row r="6" spans="1:10">
      <c r="C6" s="20" t="str">
        <f>Index!Q46</f>
        <v>Chart 11 - Brazilian corn and sugarcane ethanol production by month</v>
      </c>
      <c r="D6" s="3"/>
      <c r="E6" s="3"/>
    </row>
    <row r="7" spans="1:10">
      <c r="A7" s="4"/>
    </row>
    <row r="8" spans="1:10" ht="43.2">
      <c r="A8" s="4" t="s">
        <v>222</v>
      </c>
      <c r="C8" s="5" t="s">
        <v>259</v>
      </c>
      <c r="D8" s="5" t="s">
        <v>260</v>
      </c>
      <c r="E8" s="5" t="s">
        <v>261</v>
      </c>
      <c r="F8" s="19" t="s">
        <v>262</v>
      </c>
    </row>
    <row r="9" spans="1:10">
      <c r="B9" s="4"/>
      <c r="C9" s="29" t="s">
        <v>250</v>
      </c>
      <c r="D9" s="29"/>
      <c r="E9" s="29"/>
      <c r="F9" s="39" t="s">
        <v>11</v>
      </c>
    </row>
    <row r="10" spans="1:10">
      <c r="A10" s="155">
        <v>43466</v>
      </c>
      <c r="C10" s="9">
        <v>1.225948</v>
      </c>
      <c r="D10" s="9">
        <v>9.6626000000000004E-2</v>
      </c>
      <c r="E10" s="9">
        <v>1.1293219999999999</v>
      </c>
      <c r="F10" s="96">
        <v>7.8817372351845272E-2</v>
      </c>
    </row>
    <row r="11" spans="1:10">
      <c r="A11" s="155">
        <v>43497</v>
      </c>
      <c r="C11" s="9">
        <v>0.22700100000000001</v>
      </c>
      <c r="D11" s="9">
        <v>7.7804999999999999E-2</v>
      </c>
      <c r="E11" s="9">
        <v>0.149196</v>
      </c>
      <c r="F11" s="96">
        <v>0.34275179404496015</v>
      </c>
    </row>
    <row r="12" spans="1:10">
      <c r="A12" s="155">
        <v>43525</v>
      </c>
      <c r="C12" s="9">
        <v>0.52384500000000001</v>
      </c>
      <c r="D12" s="9">
        <v>9.9140000000000006E-2</v>
      </c>
      <c r="E12" s="9">
        <v>0.424705</v>
      </c>
      <c r="F12" s="96">
        <v>0.18925445503918142</v>
      </c>
    </row>
    <row r="13" spans="1:10">
      <c r="A13" s="155">
        <v>43556</v>
      </c>
      <c r="C13" s="9">
        <v>2.32396</v>
      </c>
      <c r="D13" s="9">
        <v>0.10063900000000001</v>
      </c>
      <c r="E13" s="9">
        <v>2.2233209999999999</v>
      </c>
      <c r="F13" s="96">
        <v>4.330496221965955E-2</v>
      </c>
    </row>
    <row r="14" spans="1:10">
      <c r="A14" s="155">
        <v>43586</v>
      </c>
      <c r="C14" s="9">
        <v>4.3729459999999998</v>
      </c>
      <c r="D14" s="9">
        <v>0.102538</v>
      </c>
      <c r="E14" s="9">
        <v>4.2704079999999998</v>
      </c>
      <c r="F14" s="96">
        <v>2.3448265768660305E-2</v>
      </c>
    </row>
    <row r="15" spans="1:10">
      <c r="A15" s="155">
        <v>43617</v>
      </c>
      <c r="C15" s="9">
        <v>4.178877</v>
      </c>
      <c r="D15" s="9">
        <v>9.1381000000000004E-2</v>
      </c>
      <c r="E15" s="9">
        <v>4.0874959999999998</v>
      </c>
      <c r="F15" s="96">
        <v>2.1867358144305276E-2</v>
      </c>
    </row>
    <row r="16" spans="1:10">
      <c r="A16" s="155">
        <v>43647</v>
      </c>
      <c r="C16" s="9">
        <v>5.0264800000000003</v>
      </c>
      <c r="D16" s="9">
        <v>9.2034000000000005E-2</v>
      </c>
      <c r="E16" s="9">
        <v>4.9344460000000003</v>
      </c>
      <c r="F16" s="96">
        <v>1.8309831134312681E-2</v>
      </c>
    </row>
    <row r="17" spans="1:6">
      <c r="A17" s="155">
        <v>43678</v>
      </c>
      <c r="C17" s="9">
        <v>5.2677100000000001</v>
      </c>
      <c r="D17" s="9">
        <v>6.9597999999999993E-2</v>
      </c>
      <c r="E17" s="9">
        <v>5.1981120000000001</v>
      </c>
      <c r="F17" s="96">
        <v>1.3212192774469361E-2</v>
      </c>
    </row>
    <row r="18" spans="1:6">
      <c r="A18" s="155">
        <v>43709</v>
      </c>
      <c r="C18" s="9">
        <v>4.8377629999999998</v>
      </c>
      <c r="D18" s="9">
        <v>0.14788899999999999</v>
      </c>
      <c r="E18" s="9">
        <v>4.6898739999999997</v>
      </c>
      <c r="F18" s="96">
        <v>3.0569707528045505E-2</v>
      </c>
    </row>
    <row r="19" spans="1:6">
      <c r="A19" s="155">
        <v>43739</v>
      </c>
      <c r="C19" s="9">
        <v>4.8057040000000004</v>
      </c>
      <c r="D19" s="9">
        <v>0.13339599999999999</v>
      </c>
      <c r="E19" s="9">
        <v>4.6723080000000001</v>
      </c>
      <c r="F19" s="96">
        <v>2.7757847757581406E-2</v>
      </c>
    </row>
    <row r="20" spans="1:6">
      <c r="A20" s="155">
        <v>43770</v>
      </c>
      <c r="C20" s="9">
        <v>2.526411</v>
      </c>
      <c r="D20" s="9">
        <v>0.14866499999999999</v>
      </c>
      <c r="E20" s="9">
        <v>2.3777460000000001</v>
      </c>
      <c r="F20" s="96">
        <v>5.8844344803755208E-2</v>
      </c>
    </row>
    <row r="21" spans="1:6">
      <c r="A21" s="155">
        <v>43800</v>
      </c>
      <c r="C21" s="9">
        <v>0.71744300000000005</v>
      </c>
      <c r="D21" s="9">
        <v>0.17045199999999999</v>
      </c>
      <c r="E21" s="9">
        <v>0.546991</v>
      </c>
      <c r="F21" s="96">
        <v>0.23758263722692952</v>
      </c>
    </row>
    <row r="22" spans="1:6">
      <c r="A22" s="155">
        <v>43831</v>
      </c>
      <c r="C22" s="9">
        <v>0.50996200000000003</v>
      </c>
      <c r="D22" s="9">
        <v>0.184586</v>
      </c>
      <c r="E22" s="9">
        <v>0.325376</v>
      </c>
      <c r="F22" s="96">
        <v>0.36196030292453163</v>
      </c>
    </row>
    <row r="23" spans="1:6">
      <c r="A23" s="155">
        <v>43862</v>
      </c>
      <c r="C23" s="9">
        <v>0.36738399999999999</v>
      </c>
      <c r="D23" s="9">
        <v>0.18004700000000001</v>
      </c>
      <c r="E23" s="9">
        <v>0.187337</v>
      </c>
      <c r="F23" s="96">
        <v>0.49007850096901334</v>
      </c>
    </row>
    <row r="24" spans="1:6">
      <c r="A24" s="155">
        <v>43891</v>
      </c>
      <c r="C24" s="9">
        <v>0.63919800000000004</v>
      </c>
      <c r="D24" s="9">
        <v>0.20233100000000001</v>
      </c>
      <c r="E24" s="9">
        <v>0.43686700000000001</v>
      </c>
      <c r="F24" s="96">
        <v>0.31653885024671541</v>
      </c>
    </row>
    <row r="25" spans="1:6">
      <c r="A25" s="155">
        <v>43922</v>
      </c>
      <c r="C25" s="9">
        <v>2.712405</v>
      </c>
      <c r="D25" s="9">
        <v>0.198354</v>
      </c>
      <c r="E25" s="9">
        <v>2.5140509999999998</v>
      </c>
      <c r="F25" s="96">
        <v>7.3128459798592019E-2</v>
      </c>
    </row>
    <row r="26" spans="1:6">
      <c r="A26" s="155">
        <v>43952</v>
      </c>
      <c r="C26" s="9">
        <v>3.703411</v>
      </c>
      <c r="D26" s="9">
        <v>0.15240799999999999</v>
      </c>
      <c r="E26" s="9">
        <v>3.5510030000000001</v>
      </c>
      <c r="F26" s="96">
        <v>4.1153412354178354E-2</v>
      </c>
    </row>
    <row r="27" spans="1:6">
      <c r="A27" s="155">
        <v>43983</v>
      </c>
      <c r="C27" s="9">
        <v>3.895975</v>
      </c>
      <c r="D27" s="9">
        <v>0.156165</v>
      </c>
      <c r="E27" s="9">
        <v>3.7398099999999999</v>
      </c>
      <c r="F27" s="96">
        <v>4.0083676101617692E-2</v>
      </c>
    </row>
    <row r="28" spans="1:6">
      <c r="A28" s="155">
        <v>44013</v>
      </c>
      <c r="C28" s="9">
        <v>4.6573060000000002</v>
      </c>
      <c r="D28" s="9">
        <v>0.20810899999999999</v>
      </c>
      <c r="E28" s="9">
        <v>4.4491969999999998</v>
      </c>
      <c r="F28" s="96">
        <v>4.4684416269834965E-2</v>
      </c>
    </row>
    <row r="29" spans="1:6">
      <c r="A29" s="155">
        <v>44044</v>
      </c>
      <c r="C29" s="9">
        <v>4.6354059999999997</v>
      </c>
      <c r="D29" s="9">
        <v>0.204765</v>
      </c>
      <c r="E29" s="9">
        <v>4.4306409999999996</v>
      </c>
      <c r="F29" s="96">
        <v>4.4174124122029437E-2</v>
      </c>
    </row>
    <row r="30" spans="1:6">
      <c r="A30" s="155">
        <v>44075</v>
      </c>
      <c r="C30" s="9">
        <v>4.7771189999999999</v>
      </c>
      <c r="D30" s="9">
        <v>0.23757900000000001</v>
      </c>
      <c r="E30" s="9">
        <v>4.5395399999999997</v>
      </c>
      <c r="F30" s="96">
        <v>4.9732694538277153E-2</v>
      </c>
    </row>
    <row r="31" spans="1:6">
      <c r="A31" s="155">
        <v>44105</v>
      </c>
      <c r="C31" s="9">
        <v>3.9461620000000002</v>
      </c>
      <c r="D31" s="9">
        <v>0.25025900000000001</v>
      </c>
      <c r="E31" s="9">
        <v>3.6959029999999999</v>
      </c>
      <c r="F31" s="96">
        <v>6.3418328999164247E-2</v>
      </c>
    </row>
    <row r="32" spans="1:6">
      <c r="A32" s="155">
        <v>44136</v>
      </c>
      <c r="C32" s="9">
        <v>2.0836999999999999</v>
      </c>
      <c r="D32" s="9">
        <v>0.230407</v>
      </c>
      <c r="E32" s="9">
        <v>1.8532930000000001</v>
      </c>
      <c r="F32" s="96">
        <v>0.11057589864183903</v>
      </c>
    </row>
    <row r="33" spans="1:6">
      <c r="A33" s="155">
        <v>44166</v>
      </c>
      <c r="C33" s="9">
        <v>0.68846200000000002</v>
      </c>
      <c r="D33" s="9">
        <v>0.22514300000000001</v>
      </c>
      <c r="E33" s="9">
        <v>0.46331899999999998</v>
      </c>
      <c r="F33" s="96">
        <v>0.32702313272192218</v>
      </c>
    </row>
    <row r="34" spans="1:6">
      <c r="A34" s="155">
        <v>44197</v>
      </c>
      <c r="C34" s="9">
        <v>0.48747800000000002</v>
      </c>
      <c r="D34" s="9">
        <v>0.235619</v>
      </c>
      <c r="E34" s="9">
        <v>0.251859</v>
      </c>
      <c r="F34" s="96">
        <v>0.48334283803576777</v>
      </c>
    </row>
    <row r="35" spans="1:6">
      <c r="A35" s="155">
        <v>44228</v>
      </c>
      <c r="C35" s="9">
        <v>0.34377799999999997</v>
      </c>
      <c r="D35" s="9">
        <v>0.19922599999999999</v>
      </c>
      <c r="E35" s="9">
        <v>0.14455200000000001</v>
      </c>
      <c r="F35" s="96">
        <v>0.57951934097004465</v>
      </c>
    </row>
    <row r="36" spans="1:6">
      <c r="A36" s="155">
        <v>44256</v>
      </c>
      <c r="C36" s="9">
        <v>0.588009</v>
      </c>
      <c r="D36" s="9">
        <v>0.26930900000000002</v>
      </c>
      <c r="E36" s="9">
        <v>0.31869999999999998</v>
      </c>
      <c r="F36" s="96">
        <v>0.45800149317442418</v>
      </c>
    </row>
    <row r="37" spans="1:6">
      <c r="A37" s="155">
        <v>44287</v>
      </c>
      <c r="C37" s="9">
        <v>2.1536529999999998</v>
      </c>
      <c r="D37" s="9">
        <v>0.23827799999999999</v>
      </c>
      <c r="E37" s="9">
        <v>1.915375</v>
      </c>
      <c r="F37" s="96">
        <v>0.11063899337544163</v>
      </c>
    </row>
    <row r="38" spans="1:6">
      <c r="A38" s="155">
        <v>44317</v>
      </c>
      <c r="C38" s="9">
        <v>3.8917299999999999</v>
      </c>
      <c r="D38" s="9">
        <v>0.234513</v>
      </c>
      <c r="E38" s="9">
        <v>3.6572170000000002</v>
      </c>
      <c r="F38" s="96">
        <v>6.025931912028841E-2</v>
      </c>
    </row>
    <row r="39" spans="1:6">
      <c r="A39" s="155">
        <v>44348</v>
      </c>
      <c r="C39" s="9">
        <v>3.8527149999999999</v>
      </c>
      <c r="D39" s="9">
        <v>0.24887100000000001</v>
      </c>
      <c r="E39" s="9">
        <v>3.603844</v>
      </c>
      <c r="F39" s="96">
        <v>6.4596265231142189E-2</v>
      </c>
    </row>
    <row r="40" spans="1:6">
      <c r="A40" s="155">
        <v>44378</v>
      </c>
      <c r="C40" s="9">
        <v>4.7061089999999997</v>
      </c>
      <c r="D40" s="9">
        <v>0.30149700000000001</v>
      </c>
      <c r="E40" s="9">
        <v>4.4046120000000002</v>
      </c>
      <c r="F40" s="96">
        <v>6.406502696813865E-2</v>
      </c>
    </row>
    <row r="41" spans="1:6">
      <c r="A41" s="155">
        <v>44409</v>
      </c>
      <c r="C41" s="9">
        <v>4.746429</v>
      </c>
      <c r="D41" s="9">
        <v>0.313834</v>
      </c>
      <c r="E41" s="9">
        <v>4.4325950000000001</v>
      </c>
      <c r="F41" s="96">
        <v>6.6120024127612573E-2</v>
      </c>
    </row>
    <row r="42" spans="1:6">
      <c r="A42" s="155">
        <v>44440</v>
      </c>
      <c r="C42" s="9">
        <v>4.3274239999999997</v>
      </c>
      <c r="D42" s="9">
        <v>0.29547200000000001</v>
      </c>
      <c r="E42" s="9">
        <v>4.0319520000000004</v>
      </c>
      <c r="F42" s="96">
        <v>6.8278957643161386E-2</v>
      </c>
    </row>
    <row r="43" spans="1:6">
      <c r="A43" s="155">
        <v>44470</v>
      </c>
      <c r="C43" s="9">
        <v>2.6360800000000002</v>
      </c>
      <c r="D43" s="9">
        <v>0.31767600000000001</v>
      </c>
      <c r="E43" s="9">
        <v>2.3184040000000001</v>
      </c>
      <c r="F43" s="96">
        <v>0.12051075839883463</v>
      </c>
    </row>
    <row r="44" spans="1:6">
      <c r="A44" s="155">
        <v>44501</v>
      </c>
      <c r="C44" s="9">
        <v>1.5635840000000001</v>
      </c>
      <c r="D44" s="9">
        <v>0.30818200000000001</v>
      </c>
      <c r="E44" s="9">
        <v>1.2554019999999999</v>
      </c>
      <c r="F44" s="96">
        <v>0.1970997400843191</v>
      </c>
    </row>
    <row r="45" spans="1:6">
      <c r="A45" s="155">
        <v>44531</v>
      </c>
      <c r="C45" s="9">
        <v>0.57949099999999998</v>
      </c>
      <c r="D45" s="9">
        <v>0.320878</v>
      </c>
      <c r="E45" s="9">
        <v>0.25861299999999998</v>
      </c>
      <c r="F45" s="96">
        <v>0.55372387146651114</v>
      </c>
    </row>
    <row r="46" spans="1:6">
      <c r="A46" s="155">
        <v>44562</v>
      </c>
      <c r="C46" s="9">
        <v>0.57070200000000004</v>
      </c>
      <c r="D46" s="9">
        <v>0.30607499999999999</v>
      </c>
      <c r="E46" s="9">
        <v>0.264627</v>
      </c>
      <c r="F46" s="96">
        <v>0.53631317219845032</v>
      </c>
    </row>
    <row r="47" spans="1:6">
      <c r="A47" s="155">
        <v>44593</v>
      </c>
      <c r="C47" s="9">
        <v>0.40629599999999999</v>
      </c>
      <c r="D47" s="9">
        <v>0.27596100000000001</v>
      </c>
      <c r="E47" s="9">
        <v>0.13033500000000001</v>
      </c>
      <c r="F47" s="96">
        <v>0.67921170772047967</v>
      </c>
    </row>
    <row r="48" spans="1:6">
      <c r="A48" s="155">
        <v>44621</v>
      </c>
      <c r="C48" s="9">
        <v>0.45660899999999999</v>
      </c>
      <c r="D48" s="9">
        <v>0.30500899999999997</v>
      </c>
      <c r="E48" s="9">
        <v>0.15160000000000001</v>
      </c>
      <c r="F48" s="96">
        <v>0.66798727138536473</v>
      </c>
    </row>
    <row r="49" spans="1:6">
      <c r="A49" s="155">
        <v>44652</v>
      </c>
      <c r="C49" s="9">
        <v>1.482254</v>
      </c>
      <c r="D49" s="9">
        <v>0.28099099999999999</v>
      </c>
      <c r="E49" s="9">
        <v>1.201263</v>
      </c>
      <c r="F49" s="96">
        <v>0.18957007368507692</v>
      </c>
    </row>
    <row r="50" spans="1:6">
      <c r="A50" s="155">
        <v>44682</v>
      </c>
      <c r="C50" s="9">
        <v>3.7848380000000001</v>
      </c>
      <c r="D50" s="9">
        <v>0.31538699999999997</v>
      </c>
      <c r="E50" s="9">
        <v>3.4694509999999998</v>
      </c>
      <c r="F50" s="96">
        <v>8.3329061904366841E-2</v>
      </c>
    </row>
    <row r="51" spans="1:6">
      <c r="A51" s="155">
        <v>44713</v>
      </c>
      <c r="C51" s="9">
        <v>3.968623</v>
      </c>
      <c r="D51" s="9">
        <v>0.36538399999999999</v>
      </c>
      <c r="E51" s="9">
        <v>3.6032389999999999</v>
      </c>
      <c r="F51" s="96">
        <v>9.2068206025112495E-2</v>
      </c>
    </row>
    <row r="52" spans="1:6">
      <c r="A52" s="155">
        <v>44743</v>
      </c>
      <c r="C52" s="9">
        <v>4.7840199999999999</v>
      </c>
      <c r="D52" s="9">
        <v>0.36399999999999999</v>
      </c>
      <c r="E52" s="9">
        <v>4.4200200000000001</v>
      </c>
      <c r="F52" s="96">
        <v>7.6086638433785811E-2</v>
      </c>
    </row>
    <row r="53" spans="1:6">
      <c r="A53" s="155">
        <v>44774</v>
      </c>
      <c r="C53" s="9">
        <v>4.4218529999999996</v>
      </c>
      <c r="D53" s="9">
        <v>0.36312</v>
      </c>
      <c r="E53" s="9">
        <v>4.0587330000000001</v>
      </c>
      <c r="F53" s="96">
        <v>8.2119419166580165E-2</v>
      </c>
    </row>
    <row r="54" spans="1:6">
      <c r="A54" s="155">
        <v>44805</v>
      </c>
      <c r="C54" s="9">
        <v>3.8520569999999998</v>
      </c>
      <c r="D54" s="9">
        <v>0.38501299999999999</v>
      </c>
      <c r="E54" s="9">
        <v>3.467044</v>
      </c>
      <c r="F54" s="96">
        <v>9.9949974779708614E-2</v>
      </c>
    </row>
    <row r="55" spans="1:6">
      <c r="A55" s="155">
        <v>44835</v>
      </c>
      <c r="C55" s="9">
        <v>3.3414329999999999</v>
      </c>
      <c r="D55" s="9">
        <v>0.39256600000000003</v>
      </c>
      <c r="E55" s="9">
        <v>2.9488669999999999</v>
      </c>
      <c r="F55" s="96">
        <v>0.11748432483907353</v>
      </c>
    </row>
    <row r="56" spans="1:6">
      <c r="A56" s="155">
        <v>44866</v>
      </c>
      <c r="C56" s="9">
        <v>2.511657</v>
      </c>
      <c r="D56" s="9">
        <v>0.38559599999999999</v>
      </c>
      <c r="E56" s="9">
        <v>2.126061</v>
      </c>
      <c r="F56" s="96">
        <v>0.15352255503040424</v>
      </c>
    </row>
    <row r="57" spans="1:6">
      <c r="A57" s="155">
        <v>44896</v>
      </c>
      <c r="C57" s="9">
        <v>1.0562260000000001</v>
      </c>
      <c r="D57" s="9">
        <v>0.40229900000000002</v>
      </c>
      <c r="E57" s="9">
        <v>0.65392700000000004</v>
      </c>
      <c r="F57" s="96">
        <v>0.38088344729253021</v>
      </c>
    </row>
    <row r="58" spans="1:6">
      <c r="A58" s="155">
        <v>44927</v>
      </c>
      <c r="C58" s="9">
        <v>0.64996200000000004</v>
      </c>
      <c r="D58" s="9">
        <v>0.38765899999999998</v>
      </c>
      <c r="E58" s="9">
        <v>0.26230300000000001</v>
      </c>
      <c r="F58" s="96">
        <v>0.59643332994852005</v>
      </c>
    </row>
    <row r="59" spans="1:6">
      <c r="A59" s="155">
        <v>44958</v>
      </c>
      <c r="C59" s="9">
        <v>0.53614300000000004</v>
      </c>
      <c r="D59" s="9">
        <v>0.35247899999999999</v>
      </c>
      <c r="E59" s="9">
        <v>0.18366399999999999</v>
      </c>
      <c r="F59" s="96">
        <v>0.6574346769425321</v>
      </c>
    </row>
    <row r="60" spans="1:6">
      <c r="A60" s="155">
        <v>44986</v>
      </c>
      <c r="C60" s="9">
        <v>0.82729799999999998</v>
      </c>
      <c r="D60" s="9">
        <v>0.43762400000000001</v>
      </c>
      <c r="E60" s="9">
        <v>0.38967400000000002</v>
      </c>
      <c r="F60" s="96">
        <v>0.52897988391123874</v>
      </c>
    </row>
    <row r="61" spans="1:6">
      <c r="A61" s="155">
        <v>45017</v>
      </c>
      <c r="C61" s="9">
        <v>1.6786399999999999</v>
      </c>
      <c r="D61" s="9">
        <v>0.43715700000000002</v>
      </c>
      <c r="E61" s="9">
        <v>1.2414829999999999</v>
      </c>
      <c r="F61" s="96">
        <v>0.26042331887718628</v>
      </c>
    </row>
    <row r="62" spans="1:6">
      <c r="A62" s="155">
        <v>45047</v>
      </c>
      <c r="C62" s="9">
        <v>4.111707</v>
      </c>
      <c r="D62" s="9">
        <v>0.49439100000000002</v>
      </c>
      <c r="E62" s="9">
        <v>3.6173160000000002</v>
      </c>
      <c r="F62" s="96">
        <v>0.12023984199263225</v>
      </c>
    </row>
    <row r="63" spans="1:6">
      <c r="A63" s="155">
        <v>45078</v>
      </c>
      <c r="C63" s="9">
        <v>4.1119579999999996</v>
      </c>
      <c r="D63" s="9">
        <v>0.50268599999999997</v>
      </c>
      <c r="E63" s="9">
        <v>3.6092719999999998</v>
      </c>
      <c r="F63" s="96">
        <v>0.12224978951633261</v>
      </c>
    </row>
    <row r="64" spans="1:6">
      <c r="A64" s="155">
        <v>45108</v>
      </c>
      <c r="C64" s="9">
        <v>5.0601770000000004</v>
      </c>
      <c r="D64" s="9">
        <v>0.51695599999999997</v>
      </c>
      <c r="E64" s="9">
        <v>4.543221</v>
      </c>
      <c r="F64" s="96">
        <v>0.10216164375277782</v>
      </c>
    </row>
    <row r="65" spans="1:6">
      <c r="A65" s="155">
        <v>45139</v>
      </c>
      <c r="C65" s="9">
        <v>4.8346280000000004</v>
      </c>
      <c r="D65" s="9">
        <v>0.51855200000000001</v>
      </c>
      <c r="E65" s="9">
        <v>4.3160759999999998</v>
      </c>
      <c r="F65" s="96">
        <v>0.10725789036922799</v>
      </c>
    </row>
    <row r="66" spans="1:6">
      <c r="A66" s="155">
        <v>45170</v>
      </c>
      <c r="C66" s="9">
        <v>4.5949280000000003</v>
      </c>
      <c r="D66" s="9">
        <v>0.52378199999999997</v>
      </c>
      <c r="E66" s="9">
        <v>4.0711459999999997</v>
      </c>
      <c r="F66" s="96">
        <v>0.11399134001664443</v>
      </c>
    </row>
    <row r="67" spans="1:6">
      <c r="A67" s="155">
        <v>45200</v>
      </c>
      <c r="C67" s="9">
        <v>3.9768050000000001</v>
      </c>
      <c r="D67" s="9">
        <v>0.51840600000000003</v>
      </c>
      <c r="E67" s="9">
        <v>3.458399</v>
      </c>
      <c r="F67" s="96">
        <v>0.13035741003141971</v>
      </c>
    </row>
    <row r="68" spans="1:6">
      <c r="A68" s="155">
        <v>45231</v>
      </c>
      <c r="C68" s="9">
        <v>3.2044999999999999</v>
      </c>
      <c r="D68" s="9">
        <v>0.537547</v>
      </c>
      <c r="E68" s="9">
        <v>2.6669529999999999</v>
      </c>
      <c r="F68" s="96">
        <v>0.1677475425183336</v>
      </c>
    </row>
    <row r="69" spans="1:6">
      <c r="A69" s="155">
        <v>45261</v>
      </c>
      <c r="C69" s="9">
        <v>1.7399340000000001</v>
      </c>
      <c r="D69" s="9">
        <v>0.56047499999999995</v>
      </c>
      <c r="E69" s="9">
        <v>1.179459</v>
      </c>
      <c r="F69" s="96">
        <v>0.32212428747297311</v>
      </c>
    </row>
  </sheetData>
  <hyperlinks>
    <hyperlink ref="A1" location="Index!A1" display="Return to index" xr:uid="{E75DF3EB-901C-41C3-ABDC-03EF2EFFECD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49CB-89F1-4E95-9924-F15FB5CA9CED}">
  <sheetPr>
    <tabColor rgb="FF00B0F0"/>
  </sheetPr>
  <dimension ref="A1:H1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ht="6" customHeight="1"/>
    <row r="3" spans="1:8" s="48" customFormat="1" ht="23.4">
      <c r="D3" s="7"/>
      <c r="E3" s="10"/>
      <c r="F3" s="10"/>
      <c r="G3" s="49"/>
      <c r="H3" s="7" t="s">
        <v>162</v>
      </c>
    </row>
    <row r="6" spans="1:8">
      <c r="C6" s="20" t="str">
        <f>Index!Q50</f>
        <v>Chart 12- Ethanol stock evolution</v>
      </c>
      <c r="D6" s="3"/>
      <c r="E6" s="3"/>
    </row>
    <row r="8" spans="1:8" ht="15" customHeight="1">
      <c r="A8" s="4" t="s">
        <v>32</v>
      </c>
      <c r="C8" s="4" t="s">
        <v>263</v>
      </c>
      <c r="D8" s="4" t="s">
        <v>264</v>
      </c>
      <c r="E8" s="4" t="s">
        <v>33</v>
      </c>
    </row>
    <row r="9" spans="1:8">
      <c r="B9" s="4"/>
      <c r="C9" s="29" t="s">
        <v>250</v>
      </c>
      <c r="D9" s="29"/>
      <c r="E9" s="29"/>
    </row>
    <row r="10" spans="1:8">
      <c r="A10" s="155">
        <v>41640</v>
      </c>
      <c r="C10" s="9">
        <v>2.577026</v>
      </c>
      <c r="D10" s="9">
        <v>2.6502430000000001</v>
      </c>
      <c r="E10" s="9">
        <v>5.2272689999999997</v>
      </c>
    </row>
    <row r="11" spans="1:8">
      <c r="A11" s="155">
        <v>41671</v>
      </c>
      <c r="C11" s="9">
        <v>1.8093079999999999</v>
      </c>
      <c r="D11" s="9">
        <v>1.480342</v>
      </c>
      <c r="E11" s="9">
        <v>3.28965</v>
      </c>
    </row>
    <row r="12" spans="1:8">
      <c r="A12" s="155">
        <v>41699</v>
      </c>
      <c r="C12" s="9">
        <v>0.92398400000000003</v>
      </c>
      <c r="D12" s="9">
        <v>0.643988</v>
      </c>
      <c r="E12" s="9">
        <v>1.5679719999999999</v>
      </c>
    </row>
    <row r="13" spans="1:8">
      <c r="A13" s="155">
        <v>41730</v>
      </c>
      <c r="C13" s="9">
        <v>1.287639</v>
      </c>
      <c r="D13" s="9">
        <v>1.0562720000000001</v>
      </c>
      <c r="E13" s="9">
        <v>2.3439109999999999</v>
      </c>
    </row>
    <row r="14" spans="1:8">
      <c r="A14" s="155">
        <v>41760</v>
      </c>
      <c r="C14" s="9">
        <v>1.6818869999999999</v>
      </c>
      <c r="D14" s="9">
        <v>1.675711</v>
      </c>
      <c r="E14" s="9">
        <v>3.3575979999999999</v>
      </c>
    </row>
    <row r="15" spans="1:8">
      <c r="A15" s="155">
        <v>41791</v>
      </c>
      <c r="C15" s="9">
        <v>2.4051369999999999</v>
      </c>
      <c r="D15" s="9">
        <v>2.5816110000000001</v>
      </c>
      <c r="E15" s="9">
        <v>4.9867480000000004</v>
      </c>
    </row>
    <row r="16" spans="1:8">
      <c r="A16" s="155">
        <v>41821</v>
      </c>
      <c r="C16" s="9">
        <v>3.0602649999999998</v>
      </c>
      <c r="D16" s="9">
        <v>3.3889140000000002</v>
      </c>
      <c r="E16" s="9">
        <v>6.449179</v>
      </c>
    </row>
    <row r="17" spans="1:5">
      <c r="A17" s="155">
        <v>41852</v>
      </c>
      <c r="C17" s="9">
        <v>4.0922669999999997</v>
      </c>
      <c r="D17" s="9">
        <v>4.6778899999999997</v>
      </c>
      <c r="E17" s="9">
        <v>8.7701569999999993</v>
      </c>
    </row>
    <row r="18" spans="1:5">
      <c r="A18" s="155">
        <v>41883</v>
      </c>
      <c r="C18" s="9">
        <v>3.9180060000000001</v>
      </c>
      <c r="D18" s="9">
        <v>5.1520260000000002</v>
      </c>
      <c r="E18" s="9">
        <v>9.0700319999999994</v>
      </c>
    </row>
    <row r="19" spans="1:5">
      <c r="A19" s="155">
        <v>41913</v>
      </c>
      <c r="C19" s="9">
        <v>4.5718079999999999</v>
      </c>
      <c r="D19" s="9">
        <v>6.0882379999999996</v>
      </c>
      <c r="E19" s="9">
        <v>10.660045999999999</v>
      </c>
    </row>
    <row r="20" spans="1:5">
      <c r="A20" s="155">
        <v>41944</v>
      </c>
      <c r="C20" s="9">
        <v>4.5773020000000004</v>
      </c>
      <c r="D20" s="9">
        <v>6.2677909999999999</v>
      </c>
      <c r="E20" s="9">
        <v>10.845093</v>
      </c>
    </row>
    <row r="21" spans="1:5">
      <c r="A21" s="155">
        <v>41974</v>
      </c>
      <c r="C21" s="9">
        <v>3.949919</v>
      </c>
      <c r="D21" s="9">
        <v>5.3823020000000001</v>
      </c>
      <c r="E21" s="9">
        <v>9.3322210000000005</v>
      </c>
    </row>
    <row r="22" spans="1:5">
      <c r="A22" s="155">
        <v>42005</v>
      </c>
      <c r="C22" s="9">
        <v>3.1142759999999998</v>
      </c>
      <c r="D22" s="9">
        <v>3.658166</v>
      </c>
      <c r="E22" s="9">
        <v>6.7724419999999999</v>
      </c>
    </row>
    <row r="23" spans="1:5">
      <c r="A23" s="155">
        <v>42036</v>
      </c>
      <c r="C23" s="9">
        <v>2.3871069999999999</v>
      </c>
      <c r="D23" s="9">
        <v>2.5574849999999998</v>
      </c>
      <c r="E23" s="9">
        <v>4.9445920000000001</v>
      </c>
    </row>
    <row r="24" spans="1:5">
      <c r="A24" s="155">
        <v>42064</v>
      </c>
      <c r="C24" s="9">
        <v>1.4745760000000001</v>
      </c>
      <c r="D24" s="9">
        <v>1.384012</v>
      </c>
      <c r="E24" s="9">
        <v>2.8585880000000001</v>
      </c>
    </row>
    <row r="25" spans="1:5">
      <c r="A25" s="155">
        <v>42095</v>
      </c>
      <c r="C25" s="9">
        <v>0.956395</v>
      </c>
      <c r="D25" s="9">
        <v>1.1142559999999999</v>
      </c>
      <c r="E25" s="9">
        <v>2.0706509999999998</v>
      </c>
    </row>
    <row r="26" spans="1:5">
      <c r="A26" s="155">
        <v>42125</v>
      </c>
      <c r="C26" s="9">
        <v>1.128212</v>
      </c>
      <c r="D26" s="9">
        <v>1.6131409999999999</v>
      </c>
      <c r="E26" s="9">
        <v>2.7413530000000002</v>
      </c>
    </row>
    <row r="27" spans="1:5">
      <c r="A27" s="155">
        <v>42156</v>
      </c>
      <c r="C27" s="9">
        <v>1.6314280000000001</v>
      </c>
      <c r="D27" s="9">
        <v>2.4122279999999998</v>
      </c>
      <c r="E27" s="9">
        <v>4.0436560000000004</v>
      </c>
    </row>
    <row r="28" spans="1:5">
      <c r="A28" s="155">
        <v>42186</v>
      </c>
      <c r="C28" s="9">
        <v>2.0227659999999998</v>
      </c>
      <c r="D28" s="9">
        <v>2.8702990000000002</v>
      </c>
      <c r="E28" s="9">
        <v>4.893065</v>
      </c>
    </row>
    <row r="29" spans="1:5">
      <c r="A29" s="155">
        <v>42217</v>
      </c>
      <c r="C29" s="9">
        <v>2.7934619999999999</v>
      </c>
      <c r="D29" s="9">
        <v>3.8235749999999999</v>
      </c>
      <c r="E29" s="9">
        <v>6.6170369999999998</v>
      </c>
    </row>
    <row r="30" spans="1:5">
      <c r="A30" s="155">
        <v>42248</v>
      </c>
      <c r="C30" s="9">
        <v>3.2971979999999999</v>
      </c>
      <c r="D30" s="9">
        <v>4.0744999999999996</v>
      </c>
      <c r="E30" s="9">
        <v>7.3716980000000003</v>
      </c>
    </row>
    <row r="31" spans="1:5">
      <c r="A31" s="155">
        <v>42278</v>
      </c>
      <c r="C31" s="9">
        <v>3.9888620000000001</v>
      </c>
      <c r="D31" s="9">
        <v>4.4832179999999999</v>
      </c>
      <c r="E31" s="9">
        <v>8.4720800000000001</v>
      </c>
    </row>
    <row r="32" spans="1:5">
      <c r="A32" s="155">
        <v>42309</v>
      </c>
      <c r="C32" s="9">
        <v>4.0510270000000004</v>
      </c>
      <c r="D32" s="9">
        <v>4.0289729999999997</v>
      </c>
      <c r="E32" s="9">
        <v>8.08</v>
      </c>
    </row>
    <row r="33" spans="1:5">
      <c r="A33" s="155">
        <v>42339</v>
      </c>
      <c r="C33" s="9">
        <v>3.6625139999999998</v>
      </c>
      <c r="D33" s="9">
        <v>3.2902490000000002</v>
      </c>
      <c r="E33" s="9">
        <v>6.952763</v>
      </c>
    </row>
    <row r="34" spans="1:5">
      <c r="A34" s="155">
        <v>42370</v>
      </c>
      <c r="C34" s="9">
        <v>2.8378730000000001</v>
      </c>
      <c r="D34" s="9">
        <v>2.0759599999999998</v>
      </c>
      <c r="E34" s="9">
        <v>4.9138330000000003</v>
      </c>
    </row>
    <row r="35" spans="1:5">
      <c r="A35" s="155">
        <v>42401</v>
      </c>
      <c r="C35" s="9">
        <v>1.9760200000000001</v>
      </c>
      <c r="D35" s="9">
        <v>1.1482049999999999</v>
      </c>
      <c r="E35" s="9">
        <v>3.124225</v>
      </c>
    </row>
    <row r="36" spans="1:5">
      <c r="A36" s="155">
        <v>42430</v>
      </c>
      <c r="C36" s="9">
        <v>0.89802000000000004</v>
      </c>
      <c r="D36" s="9">
        <v>0.61170000000000002</v>
      </c>
      <c r="E36" s="9">
        <v>1.50972</v>
      </c>
    </row>
    <row r="37" spans="1:5">
      <c r="A37" s="155">
        <v>42461</v>
      </c>
      <c r="C37" s="9">
        <v>0.97958100000000004</v>
      </c>
      <c r="D37" s="9">
        <v>1.300217</v>
      </c>
      <c r="E37" s="9">
        <v>2.279798</v>
      </c>
    </row>
    <row r="38" spans="1:5">
      <c r="A38" s="155">
        <v>42491</v>
      </c>
      <c r="C38" s="9">
        <v>1.251835</v>
      </c>
      <c r="D38" s="9">
        <v>1.7132369999999999</v>
      </c>
      <c r="E38" s="9">
        <v>2.9650720000000002</v>
      </c>
    </row>
    <row r="39" spans="1:5">
      <c r="A39" s="155">
        <v>42522</v>
      </c>
      <c r="C39" s="9">
        <v>1.6437219999999999</v>
      </c>
      <c r="D39" s="9">
        <v>1.92181</v>
      </c>
      <c r="E39" s="9">
        <v>3.5655320000000001</v>
      </c>
    </row>
    <row r="40" spans="1:5">
      <c r="A40" s="155">
        <v>42552</v>
      </c>
      <c r="C40" s="9">
        <v>2.4770300000000001</v>
      </c>
      <c r="D40" s="9">
        <v>2.732634</v>
      </c>
      <c r="E40" s="9">
        <v>5.2096640000000001</v>
      </c>
    </row>
    <row r="41" spans="1:5">
      <c r="A41" s="155">
        <v>42583</v>
      </c>
      <c r="C41" s="9">
        <v>3.0732680000000001</v>
      </c>
      <c r="D41" s="9">
        <v>3.2970869999999999</v>
      </c>
      <c r="E41" s="9">
        <v>6.370355</v>
      </c>
    </row>
    <row r="42" spans="1:5">
      <c r="A42" s="155">
        <v>42614</v>
      </c>
      <c r="C42" s="9">
        <v>3.7430560000000002</v>
      </c>
      <c r="D42" s="9">
        <v>3.757517</v>
      </c>
      <c r="E42" s="9">
        <v>7.5005730000000002</v>
      </c>
    </row>
    <row r="43" spans="1:5">
      <c r="A43" s="155">
        <v>42644</v>
      </c>
      <c r="C43" s="9">
        <v>4.2269059999999996</v>
      </c>
      <c r="D43" s="9">
        <v>3.9912709999999998</v>
      </c>
      <c r="E43" s="9">
        <v>8.2181770000000007</v>
      </c>
    </row>
    <row r="44" spans="1:5">
      <c r="A44" s="155">
        <v>42675</v>
      </c>
      <c r="C44" s="9">
        <v>4.2928090000000001</v>
      </c>
      <c r="D44" s="9">
        <v>3.9149759999999998</v>
      </c>
      <c r="E44" s="9">
        <v>8.2077849999999994</v>
      </c>
    </row>
    <row r="45" spans="1:5">
      <c r="A45" s="155">
        <v>42705</v>
      </c>
      <c r="C45" s="9">
        <v>3.5949270000000002</v>
      </c>
      <c r="D45" s="9">
        <v>3.173314</v>
      </c>
      <c r="E45" s="9">
        <v>6.7682409999999997</v>
      </c>
    </row>
    <row r="46" spans="1:5">
      <c r="A46" s="155">
        <v>42736</v>
      </c>
      <c r="C46" s="9">
        <v>2.7370019999999999</v>
      </c>
      <c r="D46" s="9">
        <v>2.3159000000000001</v>
      </c>
      <c r="E46" s="9">
        <v>5.0529019999999996</v>
      </c>
    </row>
    <row r="47" spans="1:5">
      <c r="A47" s="155">
        <v>42767</v>
      </c>
      <c r="C47" s="9">
        <v>1.9520519999999999</v>
      </c>
      <c r="D47" s="9">
        <v>1.6993750000000001</v>
      </c>
      <c r="E47" s="9">
        <v>3.651427</v>
      </c>
    </row>
    <row r="48" spans="1:5">
      <c r="A48" s="155">
        <v>42795</v>
      </c>
      <c r="C48" s="9">
        <v>0.96726500000000004</v>
      </c>
      <c r="D48" s="9">
        <v>0.83224799999999999</v>
      </c>
      <c r="E48" s="9">
        <v>1.7995129999999999</v>
      </c>
    </row>
    <row r="49" spans="1:5">
      <c r="A49" s="155">
        <v>42826</v>
      </c>
      <c r="C49" s="9">
        <v>0.69805799999999996</v>
      </c>
      <c r="D49" s="9">
        <v>0.965696</v>
      </c>
      <c r="E49" s="9">
        <v>1.663754</v>
      </c>
    </row>
    <row r="50" spans="1:5">
      <c r="A50" s="155">
        <v>42856</v>
      </c>
      <c r="C50" s="9">
        <v>1.0283770000000001</v>
      </c>
      <c r="D50" s="9">
        <v>1.2483120000000001</v>
      </c>
      <c r="E50" s="9">
        <v>2.2766890000000002</v>
      </c>
    </row>
    <row r="51" spans="1:5">
      <c r="A51" s="155">
        <v>42887</v>
      </c>
      <c r="C51" s="9">
        <v>1.6037809999999999</v>
      </c>
      <c r="D51" s="9">
        <v>1.8377300000000001</v>
      </c>
      <c r="E51" s="9">
        <v>3.4415110000000002</v>
      </c>
    </row>
    <row r="52" spans="1:5">
      <c r="A52" s="155">
        <v>42917</v>
      </c>
      <c r="C52" s="9">
        <v>2.4426290000000002</v>
      </c>
      <c r="D52" s="9">
        <v>2.8435049999999999</v>
      </c>
      <c r="E52" s="9">
        <v>5.2861339999999997</v>
      </c>
    </row>
    <row r="53" spans="1:5">
      <c r="A53" s="155">
        <v>42948</v>
      </c>
      <c r="C53" s="9">
        <v>3.172288</v>
      </c>
      <c r="D53" s="9">
        <v>3.4767809999999999</v>
      </c>
      <c r="E53" s="9">
        <v>6.6490689999999999</v>
      </c>
    </row>
    <row r="54" spans="1:5">
      <c r="A54" s="155">
        <v>42979</v>
      </c>
      <c r="C54" s="9">
        <v>4.0844860000000001</v>
      </c>
      <c r="D54" s="9">
        <v>4.429754</v>
      </c>
      <c r="E54" s="9">
        <v>8.5142399999999991</v>
      </c>
    </row>
    <row r="55" spans="1:5">
      <c r="A55" s="155">
        <v>43009</v>
      </c>
      <c r="C55" s="9">
        <v>4.5578310000000002</v>
      </c>
      <c r="D55" s="9">
        <v>4.7412710000000002</v>
      </c>
      <c r="E55" s="9">
        <v>9.2991019999999995</v>
      </c>
    </row>
    <row r="56" spans="1:5">
      <c r="A56" s="155">
        <v>43040</v>
      </c>
      <c r="C56" s="9">
        <v>4.5200339999999999</v>
      </c>
      <c r="D56" s="9">
        <v>4.3716650000000001</v>
      </c>
      <c r="E56" s="9">
        <v>8.8916989999999991</v>
      </c>
    </row>
    <row r="57" spans="1:5">
      <c r="A57" s="155">
        <v>43070</v>
      </c>
      <c r="C57" s="9">
        <v>3.802486</v>
      </c>
      <c r="D57" s="9">
        <v>3.4499590000000002</v>
      </c>
      <c r="E57" s="9">
        <v>7.2524449999999998</v>
      </c>
    </row>
    <row r="58" spans="1:5">
      <c r="A58" s="155">
        <v>43101</v>
      </c>
      <c r="C58" s="9">
        <v>2.9103819999999998</v>
      </c>
      <c r="D58" s="9">
        <v>2.1816309999999999</v>
      </c>
      <c r="E58" s="9">
        <v>5.0920129999999997</v>
      </c>
    </row>
    <row r="59" spans="1:5">
      <c r="A59" s="155">
        <v>43132</v>
      </c>
      <c r="C59" s="9">
        <v>2.0192049999999999</v>
      </c>
      <c r="D59" s="9">
        <v>1.288713</v>
      </c>
      <c r="E59" s="9">
        <v>3.3079179999999999</v>
      </c>
    </row>
    <row r="60" spans="1:5">
      <c r="A60" s="155">
        <v>43160</v>
      </c>
      <c r="C60" s="9">
        <v>1.0287949999999999</v>
      </c>
      <c r="D60" s="9">
        <v>0.47968300000000003</v>
      </c>
      <c r="E60" s="9">
        <v>1.508478</v>
      </c>
    </row>
    <row r="61" spans="1:5">
      <c r="A61" s="155">
        <v>43191</v>
      </c>
      <c r="C61" s="9">
        <v>0.95072800000000002</v>
      </c>
      <c r="D61" s="9">
        <v>1.3081069999999999</v>
      </c>
      <c r="E61" s="9">
        <v>2.2588349999999999</v>
      </c>
    </row>
    <row r="62" spans="1:5">
      <c r="A62" s="155">
        <v>43221</v>
      </c>
      <c r="C62" s="9">
        <v>1.492462</v>
      </c>
      <c r="D62" s="9">
        <v>2.4686919999999999</v>
      </c>
      <c r="E62" s="9">
        <v>3.9611540000000001</v>
      </c>
    </row>
    <row r="63" spans="1:5">
      <c r="A63" s="155">
        <v>43252</v>
      </c>
      <c r="C63" s="9">
        <v>2.1040320000000001</v>
      </c>
      <c r="D63" s="9">
        <v>3.7263829999999998</v>
      </c>
      <c r="E63" s="9">
        <v>5.8304150000000003</v>
      </c>
    </row>
    <row r="64" spans="1:5">
      <c r="A64" s="155">
        <v>43282</v>
      </c>
      <c r="C64" s="9">
        <v>2.8894489999999999</v>
      </c>
      <c r="D64" s="9">
        <v>5.2755999999999998</v>
      </c>
      <c r="E64" s="9">
        <v>8.1650489999999998</v>
      </c>
    </row>
    <row r="65" spans="1:5">
      <c r="A65" s="155">
        <v>43313</v>
      </c>
      <c r="C65" s="9">
        <v>3.4035869999999999</v>
      </c>
      <c r="D65" s="9">
        <v>6.225231</v>
      </c>
      <c r="E65" s="9">
        <v>9.6288180000000008</v>
      </c>
    </row>
    <row r="66" spans="1:5">
      <c r="A66" s="155">
        <v>43344</v>
      </c>
      <c r="C66" s="9">
        <v>3.8782019999999999</v>
      </c>
      <c r="D66" s="9">
        <v>7.0767860000000002</v>
      </c>
      <c r="E66" s="9">
        <v>10.954988</v>
      </c>
    </row>
    <row r="67" spans="1:5">
      <c r="A67" s="155">
        <v>43374</v>
      </c>
      <c r="C67" s="9">
        <v>3.955927</v>
      </c>
      <c r="D67" s="9">
        <v>7.0377609999999997</v>
      </c>
      <c r="E67" s="9">
        <v>10.993688000000001</v>
      </c>
    </row>
    <row r="68" spans="1:5">
      <c r="A68" s="155">
        <v>43405</v>
      </c>
      <c r="C68" s="9">
        <v>3.8205309999999999</v>
      </c>
      <c r="D68" s="9">
        <v>6.4787160000000004</v>
      </c>
      <c r="E68" s="9">
        <v>10.299246999999999</v>
      </c>
    </row>
    <row r="69" spans="1:5">
      <c r="A69" s="155">
        <v>43435</v>
      </c>
      <c r="C69" s="9">
        <v>3.249098</v>
      </c>
      <c r="D69" s="9">
        <v>5.4655800000000001</v>
      </c>
      <c r="E69" s="9">
        <v>8.7146779999999993</v>
      </c>
    </row>
    <row r="70" spans="1:5">
      <c r="A70" s="155">
        <v>43466</v>
      </c>
      <c r="C70" s="9">
        <v>2.580835</v>
      </c>
      <c r="D70" s="9">
        <v>3.7905929999999999</v>
      </c>
      <c r="E70" s="9">
        <v>6.3714279999999999</v>
      </c>
    </row>
    <row r="71" spans="1:5">
      <c r="A71" s="155">
        <v>43497</v>
      </c>
      <c r="C71" s="9">
        <v>1.776141</v>
      </c>
      <c r="D71" s="9">
        <v>2.2101150000000001</v>
      </c>
      <c r="E71" s="9">
        <v>3.986256</v>
      </c>
    </row>
    <row r="72" spans="1:5">
      <c r="A72" s="155">
        <v>43525</v>
      </c>
      <c r="C72" s="9">
        <v>0.795543</v>
      </c>
      <c r="D72" s="9">
        <v>0.860711</v>
      </c>
      <c r="E72" s="9">
        <v>1.6562539999999999</v>
      </c>
    </row>
    <row r="73" spans="1:5">
      <c r="A73" s="155">
        <v>43556</v>
      </c>
      <c r="C73" s="9">
        <v>0.57984100000000005</v>
      </c>
      <c r="D73" s="9">
        <v>0.85365100000000005</v>
      </c>
      <c r="E73" s="9">
        <v>1.433492</v>
      </c>
    </row>
    <row r="74" spans="1:5">
      <c r="A74" s="155">
        <v>43586</v>
      </c>
      <c r="C74" s="9">
        <v>1.0454950000000001</v>
      </c>
      <c r="D74" s="9">
        <v>1.52851</v>
      </c>
      <c r="E74" s="9">
        <v>2.5740050000000001</v>
      </c>
    </row>
    <row r="75" spans="1:5">
      <c r="A75" s="155">
        <v>43617</v>
      </c>
      <c r="C75" s="9">
        <v>1.738273</v>
      </c>
      <c r="D75" s="9">
        <v>2.4592770000000002</v>
      </c>
      <c r="E75" s="9">
        <v>4.1975499999999997</v>
      </c>
    </row>
    <row r="76" spans="1:5">
      <c r="A76" s="155">
        <v>43647</v>
      </c>
      <c r="C76" s="9">
        <v>2.4051360000000002</v>
      </c>
      <c r="D76" s="9">
        <v>3.7558120000000002</v>
      </c>
      <c r="E76" s="9">
        <v>6.1609480000000003</v>
      </c>
    </row>
    <row r="77" spans="1:5">
      <c r="A77" s="155">
        <v>43678</v>
      </c>
      <c r="C77" s="9">
        <v>2.9305650000000001</v>
      </c>
      <c r="D77" s="9">
        <v>5.311185</v>
      </c>
      <c r="E77" s="9">
        <v>8.2417499999999997</v>
      </c>
    </row>
    <row r="78" spans="1:5">
      <c r="A78" s="155">
        <v>43709</v>
      </c>
      <c r="C78" s="9">
        <v>3.387518</v>
      </c>
      <c r="D78" s="9">
        <v>6.6395910000000002</v>
      </c>
      <c r="E78" s="9">
        <v>10.027108999999999</v>
      </c>
    </row>
    <row r="79" spans="1:5">
      <c r="A79" s="155">
        <v>43739</v>
      </c>
      <c r="C79" s="9">
        <v>3.8558050000000001</v>
      </c>
      <c r="D79" s="9">
        <v>7.5665279999999999</v>
      </c>
      <c r="E79" s="9">
        <v>11.422333</v>
      </c>
    </row>
    <row r="80" spans="1:5">
      <c r="A80" s="155">
        <v>43770</v>
      </c>
      <c r="C80" s="9">
        <v>3.7676150000000002</v>
      </c>
      <c r="D80" s="9">
        <v>6.9466010000000002</v>
      </c>
      <c r="E80" s="9">
        <v>10.714216</v>
      </c>
    </row>
    <row r="81" spans="1:5">
      <c r="A81" s="155">
        <v>43800</v>
      </c>
      <c r="C81" s="9">
        <v>3.2199439999999999</v>
      </c>
      <c r="D81" s="9">
        <v>5.2061210000000004</v>
      </c>
      <c r="E81" s="9">
        <v>8.4260649999999995</v>
      </c>
    </row>
    <row r="82" spans="1:5">
      <c r="A82" s="155">
        <v>43831</v>
      </c>
      <c r="C82" s="9">
        <v>2.5694409999999999</v>
      </c>
      <c r="D82" s="9">
        <v>3.6208290000000001</v>
      </c>
      <c r="E82" s="9">
        <v>6.1902699999999999</v>
      </c>
    </row>
    <row r="83" spans="1:5">
      <c r="A83" s="155">
        <v>43862</v>
      </c>
      <c r="C83" s="9">
        <v>1.7489330000000001</v>
      </c>
      <c r="D83" s="9">
        <v>2.1932589999999998</v>
      </c>
      <c r="E83" s="9">
        <v>3.9421919999999999</v>
      </c>
    </row>
    <row r="84" spans="1:5">
      <c r="A84" s="155">
        <v>43891</v>
      </c>
      <c r="C84" s="9">
        <v>1.0670010000000001</v>
      </c>
      <c r="D84" s="9">
        <v>1.2439830000000001</v>
      </c>
      <c r="E84" s="9">
        <v>2.3109839999999999</v>
      </c>
    </row>
    <row r="85" spans="1:5">
      <c r="A85" s="155">
        <v>43922</v>
      </c>
      <c r="C85" s="9">
        <v>1.2343729999999999</v>
      </c>
      <c r="D85" s="9">
        <v>1.92191</v>
      </c>
      <c r="E85" s="9">
        <v>3.1562830000000002</v>
      </c>
    </row>
    <row r="86" spans="1:5">
      <c r="A86" s="155">
        <v>43952</v>
      </c>
      <c r="C86" s="9">
        <v>1.592519</v>
      </c>
      <c r="D86" s="9">
        <v>2.9131659999999999</v>
      </c>
      <c r="E86" s="9">
        <v>4.5056849999999997</v>
      </c>
    </row>
    <row r="87" spans="1:5">
      <c r="A87" s="155">
        <v>43983</v>
      </c>
      <c r="C87" s="9">
        <v>2.0035370000000001</v>
      </c>
      <c r="D87" s="9">
        <v>3.8840859999999999</v>
      </c>
      <c r="E87" s="9">
        <v>5.8876229999999996</v>
      </c>
    </row>
    <row r="88" spans="1:5">
      <c r="A88" s="155">
        <v>44013</v>
      </c>
      <c r="C88" s="9">
        <v>2.479705</v>
      </c>
      <c r="D88" s="9">
        <v>5.3307250000000002</v>
      </c>
      <c r="E88" s="9">
        <v>7.8104300000000002</v>
      </c>
    </row>
    <row r="89" spans="1:5">
      <c r="A89" s="155">
        <v>44044</v>
      </c>
      <c r="C89" s="9">
        <v>2.9538890000000002</v>
      </c>
      <c r="D89" s="9">
        <v>6.6444890000000001</v>
      </c>
      <c r="E89" s="9">
        <v>9.5983780000000003</v>
      </c>
    </row>
    <row r="90" spans="1:5">
      <c r="A90" s="155">
        <v>44075</v>
      </c>
      <c r="C90" s="9">
        <v>3.5181179999999999</v>
      </c>
      <c r="D90" s="9">
        <v>7.7626850000000003</v>
      </c>
      <c r="E90" s="9">
        <v>11.280803000000001</v>
      </c>
    </row>
    <row r="91" spans="1:5">
      <c r="A91" s="155">
        <v>44105</v>
      </c>
      <c r="C91" s="9">
        <v>3.9825020000000002</v>
      </c>
      <c r="D91" s="9">
        <v>7.9791129999999999</v>
      </c>
      <c r="E91" s="9">
        <v>11.961615</v>
      </c>
    </row>
    <row r="92" spans="1:5">
      <c r="A92" s="155">
        <v>44136</v>
      </c>
      <c r="C92" s="9">
        <v>3.9928210000000002</v>
      </c>
      <c r="D92" s="9">
        <v>7.9766779999999997</v>
      </c>
      <c r="E92" s="9">
        <v>11.969499000000001</v>
      </c>
    </row>
    <row r="93" spans="1:5">
      <c r="A93" s="155">
        <v>44166</v>
      </c>
      <c r="C93" s="9">
        <v>3.328503</v>
      </c>
      <c r="D93" s="9">
        <v>5.4157219999999997</v>
      </c>
      <c r="E93" s="9">
        <v>8.7442250000000001</v>
      </c>
    </row>
    <row r="94" spans="1:5">
      <c r="A94" s="155">
        <v>44197</v>
      </c>
      <c r="C94" s="9">
        <v>2.5330170000000001</v>
      </c>
      <c r="D94" s="9">
        <v>3.9391750000000001</v>
      </c>
      <c r="E94" s="9">
        <v>6.4721919999999997</v>
      </c>
    </row>
    <row r="95" spans="1:5">
      <c r="A95" s="155">
        <v>44228</v>
      </c>
      <c r="C95" s="9">
        <v>1.8114079999999999</v>
      </c>
      <c r="D95" s="9">
        <v>2.4269430000000001</v>
      </c>
      <c r="E95" s="9">
        <v>4.2383509999999998</v>
      </c>
    </row>
    <row r="96" spans="1:5">
      <c r="A96" s="155">
        <v>44256</v>
      </c>
      <c r="C96" s="9">
        <v>0.93354700000000002</v>
      </c>
      <c r="D96" s="9">
        <v>1.2181010000000001</v>
      </c>
      <c r="E96" s="9">
        <v>2.1516479999999998</v>
      </c>
    </row>
    <row r="97" spans="1:5">
      <c r="A97" s="155">
        <v>44287</v>
      </c>
      <c r="C97" s="9">
        <v>0.69499999999999995</v>
      </c>
      <c r="D97" s="9">
        <v>1.345478</v>
      </c>
      <c r="E97" s="9">
        <v>2.0404779999999998</v>
      </c>
    </row>
    <row r="98" spans="1:5">
      <c r="A98" s="155">
        <v>44317</v>
      </c>
      <c r="C98" s="9">
        <v>1.189775</v>
      </c>
      <c r="D98" s="9">
        <v>2.1540870000000001</v>
      </c>
      <c r="E98" s="9">
        <v>3.3438620000000001</v>
      </c>
    </row>
    <row r="99" spans="1:5">
      <c r="A99" s="155">
        <v>44348</v>
      </c>
      <c r="C99" s="9">
        <v>1.832497</v>
      </c>
      <c r="D99" s="9">
        <v>2.8177850000000002</v>
      </c>
      <c r="E99" s="9">
        <v>4.6502819999999998</v>
      </c>
    </row>
    <row r="100" spans="1:5">
      <c r="A100" s="155">
        <v>44378</v>
      </c>
      <c r="C100" s="9">
        <v>2.692704</v>
      </c>
      <c r="D100" s="9">
        <v>3.9115880000000001</v>
      </c>
      <c r="E100" s="9">
        <v>6.6042920000000001</v>
      </c>
    </row>
    <row r="101" spans="1:5">
      <c r="A101" s="155">
        <v>44409</v>
      </c>
      <c r="C101" s="9">
        <v>3.638741</v>
      </c>
      <c r="D101" s="9">
        <v>5.0380799999999999</v>
      </c>
      <c r="E101" s="9">
        <v>8.6768210000000003</v>
      </c>
    </row>
    <row r="102" spans="1:5">
      <c r="A102" s="155">
        <v>44440</v>
      </c>
      <c r="C102" s="9">
        <v>4.4066169999999998</v>
      </c>
      <c r="D102" s="9">
        <v>6.0013800000000002</v>
      </c>
      <c r="E102" s="9">
        <v>10.407997</v>
      </c>
    </row>
    <row r="103" spans="1:5">
      <c r="A103" s="155">
        <v>44470</v>
      </c>
      <c r="C103" s="9">
        <v>4.718159</v>
      </c>
      <c r="D103" s="9">
        <v>5.9443619999999999</v>
      </c>
      <c r="E103" s="9">
        <v>10.662521</v>
      </c>
    </row>
    <row r="104" spans="1:5">
      <c r="A104" s="155">
        <v>44501</v>
      </c>
      <c r="C104" s="9">
        <v>4.5138280000000002</v>
      </c>
      <c r="D104" s="9">
        <v>5.2897280000000002</v>
      </c>
      <c r="E104" s="9">
        <v>9.8035560000000004</v>
      </c>
    </row>
    <row r="105" spans="1:5">
      <c r="A105" s="155">
        <v>44531</v>
      </c>
      <c r="C105" s="9">
        <v>3.8254730000000001</v>
      </c>
      <c r="D105" s="9">
        <v>4.2855100000000004</v>
      </c>
      <c r="E105" s="9">
        <v>8.1109829999999992</v>
      </c>
    </row>
    <row r="106" spans="1:5">
      <c r="A106" s="155">
        <v>44562</v>
      </c>
      <c r="C106" s="9">
        <v>3.052997</v>
      </c>
      <c r="D106" s="9">
        <v>3.5727959999999999</v>
      </c>
      <c r="E106" s="9">
        <v>6.6257929999999998</v>
      </c>
    </row>
    <row r="107" spans="1:5">
      <c r="A107" s="155">
        <v>44593</v>
      </c>
      <c r="C107" s="9">
        <v>2.2557879999999999</v>
      </c>
      <c r="D107" s="9">
        <v>2.6475689999999998</v>
      </c>
      <c r="E107" s="9">
        <v>4.9033569999999997</v>
      </c>
    </row>
    <row r="108" spans="1:5">
      <c r="A108" s="155">
        <v>44621</v>
      </c>
      <c r="C108" s="9">
        <v>1.2087639999999999</v>
      </c>
      <c r="D108" s="9">
        <v>1.4073359999999999</v>
      </c>
      <c r="E108" s="9">
        <v>2.6160999999999999</v>
      </c>
    </row>
    <row r="109" spans="1:5">
      <c r="A109" s="155">
        <v>44652</v>
      </c>
      <c r="C109" s="9">
        <v>0.56255599999999994</v>
      </c>
      <c r="D109" s="9">
        <v>1.194769</v>
      </c>
      <c r="E109" s="9">
        <v>1.757325</v>
      </c>
    </row>
    <row r="110" spans="1:5">
      <c r="A110" s="155">
        <v>44682</v>
      </c>
      <c r="C110" s="9">
        <v>0.98525499999999999</v>
      </c>
      <c r="D110" s="9">
        <v>2.0309249999999999</v>
      </c>
      <c r="E110" s="9">
        <v>3.0161799999999999</v>
      </c>
    </row>
    <row r="111" spans="1:5">
      <c r="A111" s="155">
        <v>44713</v>
      </c>
      <c r="C111" s="9">
        <v>1.56596</v>
      </c>
      <c r="D111" s="9">
        <v>2.8349660000000001</v>
      </c>
      <c r="E111" s="9">
        <v>4.4009260000000001</v>
      </c>
    </row>
    <row r="112" spans="1:5">
      <c r="A112" s="155">
        <v>44743</v>
      </c>
      <c r="C112" s="9">
        <v>2.4908070000000002</v>
      </c>
      <c r="D112" s="9">
        <v>4.101051</v>
      </c>
      <c r="E112" s="9">
        <v>6.5918580000000002</v>
      </c>
    </row>
    <row r="113" spans="1:5">
      <c r="A113" s="155">
        <v>44774</v>
      </c>
      <c r="C113" s="9">
        <v>3.1229740000000001</v>
      </c>
      <c r="D113" s="9">
        <v>5.1158549999999998</v>
      </c>
      <c r="E113" s="9">
        <v>8.2388290000000008</v>
      </c>
    </row>
    <row r="114" spans="1:5">
      <c r="A114" s="155">
        <v>44805</v>
      </c>
      <c r="C114" s="9">
        <v>3.625928</v>
      </c>
      <c r="D114" s="9">
        <v>5.5843629999999997</v>
      </c>
      <c r="E114" s="9">
        <v>9.2102909999999998</v>
      </c>
    </row>
    <row r="115" spans="1:5">
      <c r="A115" s="155">
        <v>44835</v>
      </c>
      <c r="C115" s="9">
        <v>4.0752920000000001</v>
      </c>
      <c r="D115" s="9">
        <v>5.6834819999999997</v>
      </c>
      <c r="E115" s="9">
        <v>9.7587740000000007</v>
      </c>
    </row>
    <row r="116" spans="1:5">
      <c r="A116" s="155">
        <v>44866</v>
      </c>
      <c r="C116" s="9">
        <v>4.14534</v>
      </c>
      <c r="D116" s="9">
        <v>5.3667939999999996</v>
      </c>
      <c r="E116" s="9">
        <v>9.5121339999999996</v>
      </c>
    </row>
    <row r="117" spans="1:5">
      <c r="A117" s="155">
        <v>44896</v>
      </c>
      <c r="C117" s="9">
        <v>3.388868</v>
      </c>
      <c r="D117" s="9">
        <v>4.3116659999999998</v>
      </c>
      <c r="E117" s="9">
        <v>7.7005340000000002</v>
      </c>
    </row>
    <row r="118" spans="1:5">
      <c r="A118" s="155">
        <v>44927</v>
      </c>
      <c r="C118" s="9">
        <v>2.5251619999999999</v>
      </c>
      <c r="D118" s="9">
        <v>3.4125139999999998</v>
      </c>
      <c r="E118" s="9">
        <v>5.9376759999999997</v>
      </c>
    </row>
    <row r="119" spans="1:5">
      <c r="A119" s="155">
        <v>44958</v>
      </c>
      <c r="C119" s="9">
        <v>1.7457279999999999</v>
      </c>
      <c r="D119" s="9">
        <v>2.4508030000000001</v>
      </c>
      <c r="E119" s="9">
        <v>4.1965310000000002</v>
      </c>
    </row>
    <row r="120" spans="1:5">
      <c r="A120" s="155">
        <v>44986</v>
      </c>
      <c r="C120" s="9">
        <v>0.99068999999999996</v>
      </c>
      <c r="D120" s="9">
        <v>1.426925</v>
      </c>
      <c r="E120" s="9">
        <v>2.4176150000000001</v>
      </c>
    </row>
    <row r="121" spans="1:5">
      <c r="A121" s="155">
        <v>45017</v>
      </c>
      <c r="C121" s="9">
        <v>0.71586099999999997</v>
      </c>
      <c r="D121" s="9">
        <v>1.356087</v>
      </c>
      <c r="E121" s="9">
        <v>2.0719479999999999</v>
      </c>
    </row>
    <row r="122" spans="1:5">
      <c r="A122" s="155">
        <v>45047</v>
      </c>
      <c r="C122" s="9">
        <v>1.2908949999999999</v>
      </c>
      <c r="D122" s="9">
        <v>2.2813539999999999</v>
      </c>
      <c r="E122" s="9">
        <v>3.5722489999999998</v>
      </c>
    </row>
    <row r="123" spans="1:5">
      <c r="A123" s="155">
        <v>45078</v>
      </c>
      <c r="C123" s="9">
        <v>1.8806860000000001</v>
      </c>
      <c r="D123" s="9">
        <v>2.918892</v>
      </c>
      <c r="E123" s="9">
        <v>4.7995780000000003</v>
      </c>
    </row>
    <row r="124" spans="1:5">
      <c r="A124" s="155">
        <v>45108</v>
      </c>
      <c r="C124" s="9">
        <v>2.6641970000000001</v>
      </c>
      <c r="D124" s="9">
        <v>4.44468</v>
      </c>
      <c r="E124" s="9">
        <v>7.1088769999999997</v>
      </c>
    </row>
    <row r="125" spans="1:5">
      <c r="A125" s="155">
        <v>45139</v>
      </c>
      <c r="C125" s="9">
        <v>3.3748819999999999</v>
      </c>
      <c r="D125" s="9">
        <v>5.5055319999999996</v>
      </c>
      <c r="E125" s="9">
        <v>8.880414</v>
      </c>
    </row>
    <row r="126" spans="1:5">
      <c r="A126" s="155">
        <v>45170</v>
      </c>
      <c r="C126" s="9">
        <v>4.1271990000000001</v>
      </c>
      <c r="D126" s="9">
        <v>6.4057570000000004</v>
      </c>
      <c r="E126" s="9">
        <v>10.532956</v>
      </c>
    </row>
    <row r="127" spans="1:5">
      <c r="A127" s="155">
        <v>45200</v>
      </c>
      <c r="C127" s="9">
        <v>4.5677760000000003</v>
      </c>
      <c r="D127" s="9">
        <v>6.7560399999999996</v>
      </c>
      <c r="E127" s="9">
        <v>11.323816000000001</v>
      </c>
    </row>
    <row r="128" spans="1:5">
      <c r="A128" s="155">
        <v>45231</v>
      </c>
      <c r="C128" s="9">
        <v>4.6036710000000003</v>
      </c>
      <c r="D128" s="9">
        <v>6.8329620000000002</v>
      </c>
      <c r="E128" s="9">
        <v>11.436633</v>
      </c>
    </row>
    <row r="129" spans="1:5">
      <c r="A129" s="155">
        <v>45261</v>
      </c>
      <c r="C129" s="9">
        <v>4.1774310000000003</v>
      </c>
      <c r="D129" s="9">
        <v>5.9664000000000001</v>
      </c>
      <c r="E129" s="9">
        <v>10.143831</v>
      </c>
    </row>
  </sheetData>
  <hyperlinks>
    <hyperlink ref="A1" location="Index!A1" display="Return to index" xr:uid="{09B33FAF-D129-454C-A7F1-737976E36A3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>
    <tabColor rgb="FF00B0F0"/>
  </sheetPr>
  <dimension ref="A1:I19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J28" sqref="J28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6" style="2" customWidth="1"/>
    <col min="5" max="5" width="20.5546875" style="2" customWidth="1"/>
    <col min="6" max="6" width="5.5546875" style="2" customWidth="1"/>
    <col min="7" max="16384" width="9.44140625" style="2"/>
  </cols>
  <sheetData>
    <row r="1" spans="1:9">
      <c r="A1" s="1" t="s">
        <v>161</v>
      </c>
      <c r="B1" s="1"/>
    </row>
    <row r="2" spans="1:9" ht="6" customHeight="1"/>
    <row r="3" spans="1:9" s="48" customFormat="1" ht="23.4">
      <c r="D3" s="7"/>
      <c r="E3" s="10"/>
      <c r="F3" s="10"/>
      <c r="G3" s="49"/>
      <c r="H3" s="10"/>
      <c r="I3" s="7" t="s">
        <v>162</v>
      </c>
    </row>
    <row r="6" spans="1:9">
      <c r="C6" s="3" t="str">
        <f>Index!Q54</f>
        <v>Chart 13 - Brazilian sugar production and exports</v>
      </c>
      <c r="D6" s="22"/>
      <c r="E6" s="22"/>
    </row>
    <row r="8" spans="1:9" ht="28.8">
      <c r="A8" s="4" t="s">
        <v>220</v>
      </c>
      <c r="C8" s="4" t="s">
        <v>265</v>
      </c>
      <c r="D8" s="4" t="s">
        <v>266</v>
      </c>
      <c r="E8" s="5" t="s">
        <v>356</v>
      </c>
    </row>
    <row r="9" spans="1:9">
      <c r="B9" s="4"/>
      <c r="C9" s="29" t="s">
        <v>242</v>
      </c>
      <c r="D9" s="29"/>
      <c r="E9" s="29"/>
    </row>
    <row r="10" spans="1:9">
      <c r="A10" s="6">
        <v>2014</v>
      </c>
      <c r="B10" s="6"/>
      <c r="C10" s="9">
        <v>35.334372000000002</v>
      </c>
      <c r="D10" s="9">
        <v>24.126066907999999</v>
      </c>
      <c r="E10" s="9">
        <v>11.207717000000001</v>
      </c>
    </row>
    <row r="11" spans="1:9">
      <c r="A11" s="6">
        <v>2015</v>
      </c>
      <c r="B11" s="6"/>
      <c r="C11" s="9">
        <v>34.201098000000002</v>
      </c>
      <c r="D11" s="9">
        <v>24.011709620000001</v>
      </c>
      <c r="E11" s="9">
        <v>10.189098</v>
      </c>
    </row>
    <row r="12" spans="1:9">
      <c r="A12" s="6">
        <v>2016</v>
      </c>
      <c r="B12" s="6"/>
      <c r="C12" s="9">
        <v>38.893152999999998</v>
      </c>
      <c r="D12" s="9">
        <v>28.930956067</v>
      </c>
      <c r="E12" s="9">
        <v>9.9602219609999985</v>
      </c>
    </row>
    <row r="13" spans="1:9">
      <c r="A13" s="6">
        <v>2017</v>
      </c>
      <c r="B13" s="6"/>
      <c r="C13" s="9">
        <v>38.121884000000001</v>
      </c>
      <c r="D13" s="9">
        <v>28.701774044</v>
      </c>
      <c r="E13" s="9">
        <v>9.4198859839999987</v>
      </c>
    </row>
    <row r="14" spans="1:9">
      <c r="A14" s="6">
        <v>2018</v>
      </c>
      <c r="B14" s="6"/>
      <c r="C14" s="9">
        <v>28.502085000000001</v>
      </c>
      <c r="D14" s="9">
        <v>21.260187233</v>
      </c>
      <c r="E14" s="9">
        <v>7.2418977670000011</v>
      </c>
    </row>
    <row r="15" spans="1:9">
      <c r="A15" s="6">
        <v>2019</v>
      </c>
      <c r="B15" s="6"/>
      <c r="C15" s="9">
        <v>29.951239000000001</v>
      </c>
      <c r="D15" s="9">
        <v>17.889032438000001</v>
      </c>
      <c r="E15" s="9">
        <v>12.062206561999998</v>
      </c>
    </row>
    <row r="16" spans="1:9">
      <c r="A16" s="6">
        <v>2020</v>
      </c>
      <c r="B16" s="6"/>
      <c r="C16" s="9">
        <v>41.517871</v>
      </c>
      <c r="D16" s="9">
        <v>30.635763467</v>
      </c>
      <c r="E16" s="9">
        <v>10.882107532999999</v>
      </c>
    </row>
    <row r="17" spans="1:5">
      <c r="A17" s="6">
        <v>2021</v>
      </c>
      <c r="C17" s="9">
        <v>35.113205999999998</v>
      </c>
      <c r="D17" s="9">
        <v>27.254957445999999</v>
      </c>
      <c r="E17" s="9">
        <v>7.8582485540000011</v>
      </c>
    </row>
    <row r="18" spans="1:5">
      <c r="A18" s="6">
        <v>2022</v>
      </c>
      <c r="C18" s="9">
        <v>36.320262999999997</v>
      </c>
      <c r="D18" s="9">
        <v>28.345872620999998</v>
      </c>
      <c r="E18" s="9">
        <v>7.9743903790000008</v>
      </c>
    </row>
    <row r="19" spans="1:5">
      <c r="A19" s="6">
        <v>2023</v>
      </c>
      <c r="C19" s="9">
        <v>45.765076999999998</v>
      </c>
      <c r="D19" s="9">
        <v>31.417263733999999</v>
      </c>
      <c r="E19" s="9">
        <v>14.347813265999999</v>
      </c>
    </row>
  </sheetData>
  <hyperlinks>
    <hyperlink ref="A1" location="Index!A1" display="Return to index" xr:uid="{B22CD9EE-0876-4AFE-AFAE-E2F66007C7E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>
    <tabColor rgb="FF00B0F0"/>
  </sheetPr>
  <dimension ref="A1:I12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G29" sqref="G29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5" width="9.44140625" style="2"/>
    <col min="16" max="17" width="12" style="2" bestFit="1" customWidth="1"/>
    <col min="18" max="20" width="9.44140625" style="2"/>
    <col min="21" max="21" width="10.6640625" style="2" bestFit="1" customWidth="1"/>
    <col min="22" max="22" width="14.5546875" style="2" bestFit="1" customWidth="1"/>
    <col min="23" max="23" width="1.109375" style="2" customWidth="1"/>
    <col min="24" max="24" width="10.6640625" style="2" bestFit="1" customWidth="1"/>
    <col min="25" max="25" width="14.5546875" style="2" bestFit="1" customWidth="1"/>
    <col min="26" max="26" width="10.6640625" style="2" bestFit="1" customWidth="1"/>
    <col min="27" max="16384" width="9.44140625" style="2"/>
  </cols>
  <sheetData>
    <row r="1" spans="1:9">
      <c r="A1" s="1" t="s">
        <v>161</v>
      </c>
      <c r="B1" s="1"/>
    </row>
    <row r="2" spans="1:9" s="48" customFormat="1" ht="23.4">
      <c r="D2" s="7"/>
      <c r="E2" s="53"/>
      <c r="F2" s="10"/>
      <c r="G2" s="10"/>
      <c r="H2" s="49"/>
      <c r="I2" s="7" t="s">
        <v>162</v>
      </c>
    </row>
    <row r="5" spans="1:9" ht="15" customHeight="1">
      <c r="C5" s="13" t="str">
        <f>Index!Q58</f>
        <v>Chart 14 - International prices for VHP and crystal sugar</v>
      </c>
      <c r="D5" s="13"/>
      <c r="E5" s="13"/>
      <c r="F5" s="13"/>
      <c r="G5" s="13"/>
      <c r="H5" s="13"/>
    </row>
    <row r="7" spans="1:9" ht="28.8">
      <c r="A7" s="4" t="s">
        <v>222</v>
      </c>
      <c r="C7" s="5" t="s">
        <v>267</v>
      </c>
      <c r="D7" s="5" t="s">
        <v>268</v>
      </c>
      <c r="E7" s="5" t="s">
        <v>269</v>
      </c>
      <c r="F7" s="5" t="s">
        <v>270</v>
      </c>
      <c r="G7" s="4"/>
    </row>
    <row r="8" spans="1:9">
      <c r="B8" s="4"/>
      <c r="C8" s="29" t="s">
        <v>34</v>
      </c>
      <c r="D8" s="29"/>
      <c r="E8" s="29"/>
      <c r="F8" s="29"/>
      <c r="G8" s="23"/>
    </row>
    <row r="9" spans="1:9">
      <c r="A9" s="155">
        <v>41640</v>
      </c>
      <c r="C9" s="25">
        <v>15.42</v>
      </c>
      <c r="D9" s="25">
        <v>19.04</v>
      </c>
      <c r="E9" s="25"/>
      <c r="F9" s="25"/>
      <c r="G9" s="25"/>
    </row>
    <row r="10" spans="1:9">
      <c r="A10" s="155">
        <v>41671</v>
      </c>
      <c r="C10" s="25">
        <v>16.28</v>
      </c>
      <c r="D10" s="25">
        <v>20.55951192960174</v>
      </c>
      <c r="E10" s="25"/>
      <c r="F10" s="25"/>
      <c r="G10" s="25"/>
    </row>
    <row r="11" spans="1:9">
      <c r="A11" s="155">
        <v>41699</v>
      </c>
      <c r="C11" s="25">
        <v>17.579999999999998</v>
      </c>
      <c r="D11" s="25">
        <v>21.17</v>
      </c>
      <c r="E11" s="25"/>
      <c r="F11" s="25"/>
      <c r="G11" s="25"/>
    </row>
    <row r="12" spans="1:9">
      <c r="A12" s="155">
        <v>41730</v>
      </c>
      <c r="C12" s="25">
        <v>17.010000000000002</v>
      </c>
      <c r="D12" s="25">
        <v>21.39</v>
      </c>
      <c r="E12" s="25"/>
      <c r="F12" s="25"/>
      <c r="G12" s="25"/>
    </row>
    <row r="13" spans="1:9">
      <c r="A13" s="155">
        <v>41760</v>
      </c>
      <c r="C13" s="25">
        <v>17.5</v>
      </c>
      <c r="D13" s="25">
        <v>21.55</v>
      </c>
      <c r="E13" s="25"/>
      <c r="F13" s="25"/>
      <c r="G13" s="25"/>
    </row>
    <row r="14" spans="1:9">
      <c r="A14" s="155">
        <v>41791</v>
      </c>
      <c r="C14" s="25">
        <v>17.22</v>
      </c>
      <c r="D14" s="25">
        <v>21.44</v>
      </c>
      <c r="E14" s="25"/>
      <c r="F14" s="25"/>
      <c r="G14" s="25"/>
    </row>
    <row r="15" spans="1:9">
      <c r="A15" s="155">
        <v>41821</v>
      </c>
      <c r="C15" s="25">
        <v>17.18</v>
      </c>
      <c r="D15" s="25">
        <v>20.66</v>
      </c>
      <c r="E15" s="25"/>
      <c r="F15" s="25"/>
      <c r="G15" s="25"/>
    </row>
    <row r="16" spans="1:9">
      <c r="A16" s="155">
        <v>41852</v>
      </c>
      <c r="C16" s="25">
        <v>15.89</v>
      </c>
      <c r="D16" s="25">
        <v>19.5</v>
      </c>
      <c r="E16" s="25"/>
      <c r="F16" s="25"/>
      <c r="G16" s="25"/>
    </row>
    <row r="17" spans="1:6">
      <c r="A17" s="155">
        <v>41883</v>
      </c>
      <c r="C17" s="25">
        <v>14.6</v>
      </c>
      <c r="D17" s="25">
        <v>19.2</v>
      </c>
      <c r="E17" s="25"/>
      <c r="F17" s="25"/>
    </row>
    <row r="18" spans="1:6">
      <c r="A18" s="155">
        <v>41913</v>
      </c>
      <c r="C18" s="25">
        <v>16.48</v>
      </c>
      <c r="D18" s="25">
        <v>19.32</v>
      </c>
      <c r="E18" s="25"/>
      <c r="F18" s="25"/>
    </row>
    <row r="19" spans="1:6">
      <c r="A19" s="155">
        <v>41944</v>
      </c>
      <c r="C19" s="25">
        <v>15.89</v>
      </c>
      <c r="D19" s="25">
        <v>18.910006350358341</v>
      </c>
      <c r="E19" s="25"/>
      <c r="F19" s="25"/>
    </row>
    <row r="20" spans="1:6">
      <c r="A20" s="155">
        <v>41974</v>
      </c>
      <c r="C20" s="25">
        <v>14.992272727272727</v>
      </c>
      <c r="D20" s="25">
        <v>17.814404592051332</v>
      </c>
      <c r="E20" s="25"/>
      <c r="F20" s="25"/>
    </row>
    <row r="21" spans="1:6">
      <c r="A21" s="155">
        <v>42005</v>
      </c>
      <c r="C21" s="25">
        <v>15.06</v>
      </c>
      <c r="D21" s="25">
        <v>17.850000000000001</v>
      </c>
      <c r="E21" s="25"/>
      <c r="F21" s="25"/>
    </row>
    <row r="22" spans="1:6">
      <c r="A22" s="155">
        <v>42036</v>
      </c>
      <c r="C22" s="25">
        <v>14.52</v>
      </c>
      <c r="D22" s="25">
        <v>17.440000000000001</v>
      </c>
      <c r="E22" s="25"/>
      <c r="F22" s="25"/>
    </row>
    <row r="23" spans="1:6">
      <c r="A23" s="155">
        <v>42064</v>
      </c>
      <c r="C23" s="25">
        <v>12.84</v>
      </c>
      <c r="D23" s="25">
        <v>16.63</v>
      </c>
      <c r="E23" s="25"/>
      <c r="F23" s="25"/>
    </row>
    <row r="24" spans="1:6">
      <c r="A24" s="155">
        <v>42095</v>
      </c>
      <c r="C24" s="25">
        <v>12.93</v>
      </c>
      <c r="D24" s="25">
        <v>16.600000000000001</v>
      </c>
      <c r="E24" s="25"/>
      <c r="F24" s="25"/>
    </row>
    <row r="25" spans="1:6">
      <c r="A25" s="155">
        <v>42125</v>
      </c>
      <c r="C25" s="25">
        <v>12.7</v>
      </c>
      <c r="D25" s="25">
        <v>16.57</v>
      </c>
      <c r="E25" s="25"/>
      <c r="F25" s="25"/>
    </row>
    <row r="26" spans="1:6">
      <c r="A26" s="155">
        <v>42156</v>
      </c>
      <c r="C26" s="25">
        <v>11.75</v>
      </c>
      <c r="D26" s="25">
        <v>16</v>
      </c>
      <c r="E26" s="25"/>
      <c r="F26" s="25"/>
    </row>
    <row r="27" spans="1:6">
      <c r="A27" s="155">
        <v>42186</v>
      </c>
      <c r="C27" s="25">
        <v>11.88</v>
      </c>
      <c r="D27" s="25">
        <v>16.23</v>
      </c>
      <c r="E27" s="25"/>
      <c r="F27" s="25"/>
    </row>
    <row r="28" spans="1:6">
      <c r="A28" s="155">
        <v>42217</v>
      </c>
      <c r="C28" s="25">
        <v>10.67</v>
      </c>
      <c r="D28" s="25">
        <v>15.57</v>
      </c>
      <c r="E28" s="25"/>
      <c r="F28" s="25"/>
    </row>
    <row r="29" spans="1:6">
      <c r="A29" s="155">
        <v>42248</v>
      </c>
      <c r="C29" s="25">
        <v>11.32</v>
      </c>
      <c r="D29" s="25">
        <v>15.93</v>
      </c>
      <c r="E29" s="25"/>
      <c r="F29" s="25"/>
    </row>
    <row r="30" spans="1:6">
      <c r="A30" s="155">
        <v>42278</v>
      </c>
      <c r="C30" s="25">
        <v>14.14</v>
      </c>
      <c r="D30" s="25">
        <v>17.59</v>
      </c>
      <c r="E30" s="25"/>
      <c r="F30" s="25"/>
    </row>
    <row r="31" spans="1:6">
      <c r="A31" s="155">
        <v>42309</v>
      </c>
      <c r="C31" s="25">
        <v>14.89</v>
      </c>
      <c r="D31" s="25">
        <v>18.25</v>
      </c>
      <c r="E31" s="25"/>
      <c r="F31" s="25"/>
    </row>
    <row r="32" spans="1:6">
      <c r="A32" s="155">
        <v>42339</v>
      </c>
      <c r="C32" s="25">
        <v>15</v>
      </c>
      <c r="D32" s="25">
        <v>18.62</v>
      </c>
      <c r="E32" s="25"/>
      <c r="F32" s="25"/>
    </row>
    <row r="33" spans="1:6">
      <c r="A33" s="155">
        <v>42370</v>
      </c>
      <c r="C33" s="25">
        <v>14.29</v>
      </c>
      <c r="D33" s="25">
        <v>19.05</v>
      </c>
      <c r="E33" s="25"/>
      <c r="F33" s="25"/>
    </row>
    <row r="34" spans="1:6">
      <c r="A34" s="155">
        <v>42401</v>
      </c>
      <c r="C34" s="25">
        <v>13.31</v>
      </c>
      <c r="D34" s="25">
        <v>17.54</v>
      </c>
      <c r="E34" s="25"/>
      <c r="F34" s="25"/>
    </row>
    <row r="35" spans="1:6">
      <c r="A35" s="155">
        <v>42430</v>
      </c>
      <c r="C35" s="25">
        <v>15.43</v>
      </c>
      <c r="D35" s="25">
        <v>19.940000000000001</v>
      </c>
      <c r="E35" s="25"/>
      <c r="F35" s="25"/>
    </row>
    <row r="36" spans="1:6">
      <c r="A36" s="155">
        <v>42461</v>
      </c>
      <c r="C36" s="25">
        <v>15</v>
      </c>
      <c r="D36" s="25">
        <v>19.96</v>
      </c>
      <c r="E36" s="25"/>
      <c r="F36" s="25"/>
    </row>
    <row r="37" spans="1:6">
      <c r="A37" s="155">
        <v>42491</v>
      </c>
      <c r="C37" s="25">
        <v>16.68</v>
      </c>
      <c r="D37" s="25">
        <v>21.55</v>
      </c>
      <c r="E37" s="25"/>
      <c r="F37" s="25"/>
    </row>
    <row r="38" spans="1:6">
      <c r="A38" s="155">
        <v>42522</v>
      </c>
      <c r="C38" s="25">
        <v>19.34</v>
      </c>
      <c r="D38" s="25">
        <v>23.96</v>
      </c>
      <c r="E38" s="25"/>
      <c r="F38" s="25"/>
    </row>
    <row r="39" spans="1:6">
      <c r="A39" s="155">
        <v>42552</v>
      </c>
      <c r="C39" s="25">
        <v>19.690000000000001</v>
      </c>
      <c r="D39" s="25">
        <v>24.56</v>
      </c>
      <c r="E39" s="25"/>
      <c r="F39" s="25"/>
    </row>
    <row r="40" spans="1:6">
      <c r="A40" s="155">
        <v>42583</v>
      </c>
      <c r="C40" s="25">
        <v>20.010000000000002</v>
      </c>
      <c r="D40" s="25">
        <v>24.34</v>
      </c>
      <c r="E40" s="25"/>
      <c r="F40" s="25"/>
    </row>
    <row r="41" spans="1:6">
      <c r="A41" s="155">
        <v>42614</v>
      </c>
      <c r="C41" s="25">
        <v>21.3</v>
      </c>
      <c r="D41" s="25">
        <v>25.92</v>
      </c>
      <c r="E41" s="25"/>
      <c r="F41" s="25"/>
    </row>
    <row r="42" spans="1:6">
      <c r="A42" s="155">
        <v>42644</v>
      </c>
      <c r="C42" s="25">
        <v>22.92</v>
      </c>
      <c r="D42" s="25">
        <v>26.99</v>
      </c>
      <c r="E42" s="25"/>
      <c r="F42" s="25"/>
    </row>
    <row r="43" spans="1:6">
      <c r="A43" s="155">
        <v>42675</v>
      </c>
      <c r="C43" s="25">
        <v>20.81</v>
      </c>
      <c r="D43" s="25">
        <v>24.93</v>
      </c>
      <c r="E43" s="25"/>
      <c r="F43" s="25"/>
    </row>
    <row r="44" spans="1:6">
      <c r="A44" s="155">
        <v>42705</v>
      </c>
      <c r="C44" s="25">
        <v>18.829999999999998</v>
      </c>
      <c r="D44" s="25">
        <v>22.87</v>
      </c>
      <c r="E44" s="25"/>
      <c r="F44" s="25"/>
    </row>
    <row r="45" spans="1:6">
      <c r="A45" s="155">
        <v>42736</v>
      </c>
      <c r="C45" s="25">
        <v>20.54</v>
      </c>
      <c r="D45" s="25">
        <v>24.41</v>
      </c>
      <c r="E45" s="25"/>
      <c r="F45" s="25"/>
    </row>
    <row r="46" spans="1:6">
      <c r="A46" s="155">
        <v>42767</v>
      </c>
      <c r="C46" s="25">
        <v>20.399999999999999</v>
      </c>
      <c r="D46" s="25">
        <v>24.87</v>
      </c>
      <c r="E46" s="25"/>
      <c r="F46" s="25"/>
    </row>
    <row r="47" spans="1:6">
      <c r="A47" s="155">
        <v>42795</v>
      </c>
      <c r="C47" s="25">
        <v>18.059999999999999</v>
      </c>
      <c r="D47" s="25">
        <v>23.05</v>
      </c>
      <c r="E47" s="25"/>
      <c r="F47" s="25"/>
    </row>
    <row r="48" spans="1:6">
      <c r="A48" s="155">
        <v>42826</v>
      </c>
      <c r="C48" s="25">
        <v>16.32</v>
      </c>
      <c r="D48" s="25">
        <v>21.18</v>
      </c>
      <c r="E48" s="25"/>
      <c r="F48" s="25"/>
    </row>
    <row r="49" spans="1:6">
      <c r="A49" s="155">
        <v>42856</v>
      </c>
      <c r="C49" s="25">
        <v>15.66</v>
      </c>
      <c r="D49" s="25">
        <v>20.170000000000002</v>
      </c>
      <c r="E49" s="25"/>
      <c r="F49" s="25"/>
    </row>
    <row r="50" spans="1:6">
      <c r="A50" s="155">
        <v>42887</v>
      </c>
      <c r="C50" s="25">
        <v>13.53</v>
      </c>
      <c r="D50" s="25">
        <v>18.329999999999998</v>
      </c>
      <c r="E50" s="25"/>
      <c r="F50" s="25"/>
    </row>
    <row r="51" spans="1:6">
      <c r="A51" s="155">
        <v>42917</v>
      </c>
      <c r="C51" s="25">
        <v>14.11</v>
      </c>
      <c r="D51" s="25">
        <v>17.739999999999998</v>
      </c>
      <c r="E51" s="25"/>
      <c r="F51" s="25"/>
    </row>
    <row r="52" spans="1:6">
      <c r="A52" s="155">
        <v>42948</v>
      </c>
      <c r="C52" s="25">
        <v>13.8</v>
      </c>
      <c r="D52" s="25">
        <v>17.149999999999999</v>
      </c>
      <c r="E52" s="25"/>
      <c r="F52" s="25"/>
    </row>
    <row r="53" spans="1:6">
      <c r="A53" s="155">
        <v>42979</v>
      </c>
      <c r="C53" s="25">
        <v>13.92</v>
      </c>
      <c r="D53" s="25">
        <v>16.82</v>
      </c>
      <c r="E53" s="25"/>
      <c r="F53" s="25"/>
    </row>
    <row r="54" spans="1:6">
      <c r="A54" s="155">
        <v>43009</v>
      </c>
      <c r="C54" s="25">
        <v>14.23</v>
      </c>
      <c r="D54" s="25">
        <v>16.95</v>
      </c>
      <c r="E54" s="25"/>
      <c r="F54" s="25"/>
    </row>
    <row r="55" spans="1:6">
      <c r="A55" s="155">
        <v>43040</v>
      </c>
      <c r="C55" s="25">
        <v>14.66</v>
      </c>
      <c r="D55" s="25">
        <v>17.64</v>
      </c>
      <c r="E55" s="25"/>
      <c r="F55" s="25"/>
    </row>
    <row r="56" spans="1:6">
      <c r="A56" s="155">
        <v>43070</v>
      </c>
      <c r="C56" s="25">
        <v>14.43</v>
      </c>
      <c r="D56" s="25">
        <v>17.11</v>
      </c>
      <c r="E56" s="25"/>
      <c r="F56" s="25"/>
    </row>
    <row r="57" spans="1:6">
      <c r="A57" s="155">
        <v>43101</v>
      </c>
      <c r="C57" s="25">
        <v>13.99</v>
      </c>
      <c r="D57" s="25">
        <v>16.82</v>
      </c>
      <c r="E57" s="25"/>
      <c r="F57" s="25"/>
    </row>
    <row r="58" spans="1:6">
      <c r="A58" s="155">
        <v>43132</v>
      </c>
      <c r="C58" s="25">
        <v>13.56</v>
      </c>
      <c r="D58" s="25">
        <v>16.32</v>
      </c>
      <c r="E58" s="25"/>
      <c r="F58" s="25"/>
    </row>
    <row r="59" spans="1:6">
      <c r="A59" s="155">
        <v>43160</v>
      </c>
      <c r="C59" s="25">
        <v>12.83</v>
      </c>
      <c r="D59" s="25">
        <v>15.94</v>
      </c>
      <c r="E59" s="25"/>
      <c r="F59" s="25"/>
    </row>
    <row r="60" spans="1:6">
      <c r="A60" s="155">
        <v>43191</v>
      </c>
      <c r="C60" s="25">
        <v>11.82</v>
      </c>
      <c r="D60" s="25">
        <v>15.24</v>
      </c>
      <c r="E60" s="25"/>
      <c r="F60" s="25"/>
    </row>
    <row r="61" spans="1:6">
      <c r="A61" s="155">
        <v>43221</v>
      </c>
      <c r="C61" s="25">
        <v>11.85</v>
      </c>
      <c r="D61" s="25">
        <v>15.13</v>
      </c>
      <c r="E61" s="25"/>
      <c r="F61" s="25"/>
    </row>
    <row r="62" spans="1:6">
      <c r="A62" s="155">
        <v>43252</v>
      </c>
      <c r="C62" s="25">
        <v>12.06</v>
      </c>
      <c r="D62" s="25">
        <v>15.67</v>
      </c>
      <c r="E62" s="25"/>
      <c r="F62" s="25"/>
    </row>
    <row r="63" spans="1:6">
      <c r="A63" s="155">
        <v>43282</v>
      </c>
      <c r="C63" s="25">
        <v>11.17</v>
      </c>
      <c r="D63" s="25">
        <v>14.817159163072255</v>
      </c>
      <c r="E63" s="25"/>
      <c r="F63" s="25"/>
    </row>
    <row r="64" spans="1:6">
      <c r="A64" s="155">
        <v>43313</v>
      </c>
      <c r="C64" s="25">
        <v>10.46</v>
      </c>
      <c r="D64" s="25">
        <v>14.29</v>
      </c>
      <c r="E64" s="25"/>
      <c r="F64" s="25"/>
    </row>
    <row r="65" spans="1:6">
      <c r="A65" s="155">
        <v>43344</v>
      </c>
      <c r="C65" s="25">
        <v>10.78</v>
      </c>
      <c r="D65" s="25">
        <v>14.94</v>
      </c>
      <c r="E65" s="25"/>
      <c r="F65" s="25"/>
    </row>
    <row r="66" spans="1:6">
      <c r="A66" s="155">
        <v>43374</v>
      </c>
      <c r="C66" s="25">
        <v>13.18</v>
      </c>
      <c r="D66" s="25">
        <v>16.420000000000002</v>
      </c>
      <c r="E66" s="25"/>
      <c r="F66" s="25"/>
    </row>
    <row r="67" spans="1:6">
      <c r="A67" s="155">
        <v>43405</v>
      </c>
      <c r="C67" s="25">
        <v>12.78</v>
      </c>
      <c r="D67" s="25">
        <v>15.68</v>
      </c>
      <c r="E67" s="25"/>
      <c r="F67" s="25"/>
    </row>
    <row r="68" spans="1:6">
      <c r="A68" s="155">
        <v>43435</v>
      </c>
      <c r="C68" s="25">
        <v>12.55</v>
      </c>
      <c r="D68" s="25">
        <v>15.47</v>
      </c>
      <c r="E68" s="25"/>
      <c r="F68" s="25"/>
    </row>
    <row r="69" spans="1:6">
      <c r="A69" s="155">
        <v>43466</v>
      </c>
      <c r="C69" s="25">
        <v>12.7</v>
      </c>
      <c r="D69" s="25">
        <v>15.62</v>
      </c>
      <c r="E69" s="25"/>
      <c r="F69" s="25"/>
    </row>
    <row r="70" spans="1:6">
      <c r="A70" s="155">
        <v>43497</v>
      </c>
      <c r="C70" s="25">
        <v>12.94</v>
      </c>
      <c r="D70" s="25">
        <v>15.89</v>
      </c>
      <c r="E70" s="25"/>
      <c r="F70" s="25"/>
    </row>
    <row r="71" spans="1:6">
      <c r="A71" s="155">
        <v>43525</v>
      </c>
      <c r="C71" s="25">
        <v>12.47</v>
      </c>
      <c r="D71" s="25">
        <v>15.3</v>
      </c>
      <c r="E71" s="25"/>
      <c r="F71" s="25"/>
    </row>
    <row r="72" spans="1:6">
      <c r="A72" s="155">
        <v>43556</v>
      </c>
      <c r="C72" s="25">
        <v>12.55</v>
      </c>
      <c r="D72" s="25">
        <v>15.31</v>
      </c>
      <c r="E72" s="25"/>
      <c r="F72" s="25"/>
    </row>
    <row r="73" spans="1:6">
      <c r="A73" s="155">
        <v>43586</v>
      </c>
      <c r="C73" s="25">
        <v>11.82</v>
      </c>
      <c r="D73" s="25">
        <v>14.78</v>
      </c>
      <c r="E73" s="25"/>
      <c r="F73" s="25"/>
    </row>
    <row r="74" spans="1:6">
      <c r="A74" s="155">
        <v>43617</v>
      </c>
      <c r="C74" s="25">
        <v>12.44</v>
      </c>
      <c r="D74" s="25">
        <v>15.04</v>
      </c>
      <c r="E74" s="25"/>
      <c r="F74" s="25"/>
    </row>
    <row r="75" spans="1:6">
      <c r="A75" s="155">
        <v>43647</v>
      </c>
      <c r="C75" s="25">
        <v>12.15</v>
      </c>
      <c r="D75" s="25">
        <v>14.6</v>
      </c>
      <c r="E75" s="25"/>
      <c r="F75" s="25"/>
    </row>
    <row r="76" spans="1:6">
      <c r="A76" s="155">
        <v>43678</v>
      </c>
      <c r="C76" s="25">
        <v>11.56</v>
      </c>
      <c r="D76" s="25">
        <v>14.18</v>
      </c>
      <c r="E76" s="25"/>
      <c r="F76" s="25"/>
    </row>
    <row r="77" spans="1:6">
      <c r="A77" s="155">
        <v>43709</v>
      </c>
      <c r="C77" s="25">
        <v>11.16</v>
      </c>
      <c r="D77" s="25">
        <v>14.56</v>
      </c>
      <c r="E77" s="25"/>
      <c r="F77" s="25"/>
    </row>
    <row r="78" spans="1:6">
      <c r="A78" s="155">
        <v>43739</v>
      </c>
      <c r="C78" s="25">
        <v>12.46</v>
      </c>
      <c r="D78" s="25">
        <v>15.43</v>
      </c>
      <c r="E78" s="25"/>
      <c r="F78" s="25"/>
    </row>
    <row r="79" spans="1:6">
      <c r="A79" s="155">
        <v>43770</v>
      </c>
      <c r="C79" s="25">
        <v>12.69</v>
      </c>
      <c r="D79" s="25">
        <v>15.38</v>
      </c>
      <c r="E79" s="25"/>
      <c r="F79" s="25"/>
    </row>
    <row r="80" spans="1:6">
      <c r="A80" s="155">
        <v>43800</v>
      </c>
      <c r="C80" s="25">
        <v>13.34</v>
      </c>
      <c r="D80" s="25">
        <v>16.04</v>
      </c>
      <c r="E80" s="25"/>
      <c r="F80" s="25"/>
    </row>
    <row r="81" spans="1:6">
      <c r="A81" s="155">
        <v>43831</v>
      </c>
      <c r="C81" s="25">
        <v>14.18</v>
      </c>
      <c r="D81" s="25">
        <v>17.62</v>
      </c>
      <c r="E81" s="25"/>
      <c r="F81" s="25"/>
    </row>
    <row r="82" spans="1:6">
      <c r="A82" s="155">
        <v>43862</v>
      </c>
      <c r="C82" s="25">
        <v>15.07</v>
      </c>
      <c r="D82" s="25">
        <v>18.75</v>
      </c>
      <c r="E82" s="25"/>
      <c r="F82" s="25"/>
    </row>
    <row r="83" spans="1:6">
      <c r="A83" s="155">
        <v>43891</v>
      </c>
      <c r="C83" s="25">
        <v>11.81</v>
      </c>
      <c r="D83" s="25">
        <v>16.149999999999999</v>
      </c>
      <c r="E83" s="25"/>
      <c r="F83" s="25"/>
    </row>
    <row r="84" spans="1:6">
      <c r="A84" s="155">
        <v>43922</v>
      </c>
      <c r="C84" s="25">
        <v>10.07</v>
      </c>
      <c r="D84" s="25">
        <v>14.79</v>
      </c>
      <c r="E84" s="25"/>
      <c r="F84" s="25"/>
    </row>
    <row r="85" spans="1:6">
      <c r="A85" s="155">
        <v>43952</v>
      </c>
      <c r="C85" s="25">
        <v>10.65</v>
      </c>
      <c r="D85" s="25">
        <v>16.190000000000001</v>
      </c>
      <c r="E85" s="25"/>
      <c r="F85" s="25"/>
    </row>
    <row r="86" spans="1:6">
      <c r="A86" s="155">
        <v>43983</v>
      </c>
      <c r="C86" s="25">
        <v>11.83</v>
      </c>
      <c r="D86" s="25">
        <v>16.97</v>
      </c>
      <c r="E86" s="25"/>
      <c r="F86" s="25"/>
    </row>
    <row r="87" spans="1:6">
      <c r="A87" s="155">
        <v>44013</v>
      </c>
      <c r="C87" s="25">
        <v>11.92</v>
      </c>
      <c r="D87" s="25">
        <v>16.09</v>
      </c>
      <c r="E87" s="25"/>
      <c r="F87" s="25"/>
    </row>
    <row r="88" spans="1:6">
      <c r="A88" s="155">
        <v>44044</v>
      </c>
      <c r="C88" s="25">
        <v>12.814285714285718</v>
      </c>
      <c r="D88" s="25">
        <v>16.846593486346727</v>
      </c>
      <c r="E88" s="25"/>
      <c r="F88" s="25"/>
    </row>
    <row r="89" spans="1:6">
      <c r="A89" s="155">
        <v>44075</v>
      </c>
      <c r="C89" s="25">
        <v>12.42</v>
      </c>
      <c r="D89" s="25">
        <v>16.48</v>
      </c>
      <c r="E89" s="25"/>
      <c r="F89" s="25"/>
    </row>
    <row r="90" spans="1:6">
      <c r="A90" s="155">
        <v>44105</v>
      </c>
      <c r="C90" s="25">
        <v>14.29</v>
      </c>
      <c r="D90" s="25">
        <v>17.63</v>
      </c>
      <c r="E90" s="25"/>
      <c r="F90" s="25"/>
    </row>
    <row r="91" spans="1:6">
      <c r="A91" s="155">
        <v>44136</v>
      </c>
      <c r="C91" s="25">
        <v>14.93</v>
      </c>
      <c r="D91" s="25">
        <v>18.399999999999999</v>
      </c>
      <c r="E91" s="25"/>
      <c r="F91" s="25"/>
    </row>
    <row r="92" spans="1:6">
      <c r="A92" s="155">
        <v>44166</v>
      </c>
      <c r="C92" s="25">
        <v>14.67</v>
      </c>
      <c r="D92" s="25">
        <v>18.27</v>
      </c>
      <c r="E92" s="25"/>
      <c r="F92" s="25"/>
    </row>
    <row r="93" spans="1:6">
      <c r="A93" s="155">
        <v>44197</v>
      </c>
      <c r="C93" s="6">
        <v>15.94</v>
      </c>
      <c r="D93" s="6">
        <v>20.239999999999998</v>
      </c>
      <c r="E93" s="6"/>
      <c r="F93" s="6"/>
    </row>
    <row r="94" spans="1:6">
      <c r="A94" s="155">
        <v>44228</v>
      </c>
      <c r="C94" s="6">
        <v>16.97</v>
      </c>
      <c r="D94" s="6">
        <v>20.87</v>
      </c>
      <c r="E94" s="6"/>
      <c r="F94" s="6"/>
    </row>
    <row r="95" spans="1:6">
      <c r="A95" s="155">
        <v>44256</v>
      </c>
      <c r="C95" s="6">
        <v>15.81</v>
      </c>
      <c r="D95" s="6">
        <v>20.48</v>
      </c>
      <c r="E95" s="6"/>
      <c r="F95" s="6"/>
    </row>
    <row r="96" spans="1:6">
      <c r="A96" s="155">
        <v>44287</v>
      </c>
      <c r="C96" s="6">
        <v>16.170000000000002</v>
      </c>
      <c r="D96" s="6">
        <v>20.27</v>
      </c>
      <c r="E96" s="6"/>
      <c r="F96" s="6"/>
    </row>
    <row r="97" spans="1:6">
      <c r="A97" s="155">
        <v>44317</v>
      </c>
      <c r="C97" s="6">
        <v>17.2</v>
      </c>
      <c r="D97" s="6">
        <v>20.76</v>
      </c>
      <c r="E97" s="6"/>
      <c r="F97" s="6"/>
    </row>
    <row r="98" spans="1:6">
      <c r="A98" s="155">
        <v>44348</v>
      </c>
      <c r="C98" s="6">
        <v>17.21</v>
      </c>
      <c r="D98" s="6">
        <v>20.12</v>
      </c>
      <c r="E98" s="6"/>
      <c r="F98" s="6"/>
    </row>
    <row r="99" spans="1:6">
      <c r="A99" s="155">
        <v>44378</v>
      </c>
      <c r="C99" s="6">
        <v>17.73</v>
      </c>
      <c r="D99" s="68">
        <v>20.7</v>
      </c>
      <c r="E99" s="68"/>
      <c r="F99" s="68"/>
    </row>
    <row r="100" spans="1:6">
      <c r="A100" s="155">
        <v>44409</v>
      </c>
      <c r="C100" s="6">
        <v>19.38</v>
      </c>
      <c r="D100" s="6">
        <v>21.59</v>
      </c>
      <c r="E100" s="6"/>
      <c r="F100" s="6"/>
    </row>
    <row r="101" spans="1:6">
      <c r="A101" s="155">
        <v>44440</v>
      </c>
      <c r="C101" s="6">
        <v>19.28</v>
      </c>
      <c r="D101" s="6">
        <v>22.89</v>
      </c>
      <c r="E101" s="6"/>
      <c r="F101" s="6"/>
    </row>
    <row r="102" spans="1:6">
      <c r="A102" s="155">
        <v>44470</v>
      </c>
      <c r="C102" s="6">
        <v>19.62</v>
      </c>
      <c r="D102" s="6">
        <v>23.15</v>
      </c>
      <c r="E102" s="6"/>
      <c r="F102" s="6"/>
    </row>
    <row r="103" spans="1:6">
      <c r="A103" s="155">
        <v>44501</v>
      </c>
      <c r="C103" s="6">
        <v>19.75</v>
      </c>
      <c r="D103" s="6">
        <v>23.05</v>
      </c>
      <c r="E103" s="6"/>
      <c r="F103" s="6"/>
    </row>
    <row r="104" spans="1:6">
      <c r="A104" s="155">
        <v>44531</v>
      </c>
      <c r="C104" s="6">
        <v>19.170000000000002</v>
      </c>
      <c r="D104" s="6">
        <v>22.67</v>
      </c>
      <c r="E104" s="6"/>
      <c r="F104" s="6"/>
    </row>
    <row r="105" spans="1:6">
      <c r="A105" s="155">
        <v>44562</v>
      </c>
      <c r="C105" s="68">
        <v>18.461000000000002</v>
      </c>
      <c r="D105" s="68">
        <v>22.601832531978594</v>
      </c>
      <c r="E105" s="68">
        <f t="shared" ref="E105:E116" si="0">AVERAGE($C$105:$C$116)</f>
        <v>18.82055534215975</v>
      </c>
      <c r="F105" s="68">
        <f t="shared" ref="F105:F116" si="1">AVERAGE($D$105:$D$116)</f>
        <v>24.169632645475456</v>
      </c>
    </row>
    <row r="106" spans="1:6">
      <c r="A106" s="155">
        <v>44593</v>
      </c>
      <c r="C106" s="68">
        <v>18.20315789473684</v>
      </c>
      <c r="D106" s="68">
        <v>22.126462850403701</v>
      </c>
      <c r="E106" s="68">
        <f t="shared" si="0"/>
        <v>18.82055534215975</v>
      </c>
      <c r="F106" s="68">
        <f t="shared" si="1"/>
        <v>24.169632645475456</v>
      </c>
    </row>
    <row r="107" spans="1:6">
      <c r="A107" s="155">
        <v>44621</v>
      </c>
      <c r="C107" s="68">
        <v>19.107826086956518</v>
      </c>
      <c r="D107" s="68">
        <v>24.261129890466183</v>
      </c>
      <c r="E107" s="68">
        <f t="shared" si="0"/>
        <v>18.82055534215975</v>
      </c>
      <c r="F107" s="68">
        <f t="shared" si="1"/>
        <v>24.169632645475456</v>
      </c>
    </row>
    <row r="108" spans="1:6">
      <c r="A108" s="155">
        <v>44652</v>
      </c>
      <c r="C108" s="68">
        <v>19.68</v>
      </c>
      <c r="D108" s="68">
        <v>24.33</v>
      </c>
      <c r="E108" s="68">
        <f t="shared" si="0"/>
        <v>18.82055534215975</v>
      </c>
      <c r="F108" s="68">
        <f t="shared" si="1"/>
        <v>24.169632645475456</v>
      </c>
    </row>
    <row r="109" spans="1:6">
      <c r="A109" s="155">
        <v>44682</v>
      </c>
      <c r="C109" s="68">
        <v>19.265238095238097</v>
      </c>
      <c r="D109" s="68">
        <v>24.669846165809151</v>
      </c>
      <c r="E109" s="68">
        <f t="shared" si="0"/>
        <v>18.82055534215975</v>
      </c>
      <c r="F109" s="68">
        <f t="shared" si="1"/>
        <v>24.169632645475456</v>
      </c>
    </row>
    <row r="110" spans="1:6">
      <c r="A110" s="155">
        <v>44713</v>
      </c>
      <c r="C110" s="68">
        <v>18.803333333333335</v>
      </c>
      <c r="D110" s="68">
        <v>25.480359248843332</v>
      </c>
      <c r="E110" s="68">
        <f t="shared" si="0"/>
        <v>18.82055534215975</v>
      </c>
      <c r="F110" s="68">
        <f t="shared" si="1"/>
        <v>24.169632645475456</v>
      </c>
    </row>
    <row r="111" spans="1:6">
      <c r="A111" s="155">
        <v>44743</v>
      </c>
      <c r="C111" s="68">
        <v>18.3535</v>
      </c>
      <c r="D111" s="68">
        <v>24.234393022381788</v>
      </c>
      <c r="E111" s="68">
        <f t="shared" si="0"/>
        <v>18.82055534215975</v>
      </c>
      <c r="F111" s="68">
        <f t="shared" si="1"/>
        <v>24.169632645475456</v>
      </c>
    </row>
    <row r="112" spans="1:6">
      <c r="A112" s="155">
        <v>44774</v>
      </c>
      <c r="C112" s="68">
        <v>18.062608695652173</v>
      </c>
      <c r="D112" s="68">
        <v>24.776706555714082</v>
      </c>
      <c r="E112" s="68">
        <f t="shared" si="0"/>
        <v>18.82055534215975</v>
      </c>
      <c r="F112" s="68">
        <f t="shared" si="1"/>
        <v>24.169632645475456</v>
      </c>
    </row>
    <row r="113" spans="1:6">
      <c r="A113" s="155">
        <v>44805</v>
      </c>
      <c r="C113" s="68">
        <v>18.187619047619052</v>
      </c>
      <c r="D113" s="68">
        <v>24.204585217920968</v>
      </c>
      <c r="E113" s="68">
        <f t="shared" si="0"/>
        <v>18.82055534215975</v>
      </c>
      <c r="F113" s="68">
        <f t="shared" si="1"/>
        <v>24.169632645475456</v>
      </c>
    </row>
    <row r="114" spans="1:6">
      <c r="A114" s="155">
        <v>44835</v>
      </c>
      <c r="C114" s="68">
        <v>18.300952380952385</v>
      </c>
      <c r="D114" s="68">
        <v>24.438727681946411</v>
      </c>
      <c r="E114" s="68">
        <f t="shared" si="0"/>
        <v>18.82055534215975</v>
      </c>
      <c r="F114" s="68">
        <f t="shared" si="1"/>
        <v>24.169632645475456</v>
      </c>
    </row>
    <row r="115" spans="1:6">
      <c r="A115" s="155">
        <v>44866</v>
      </c>
      <c r="C115" s="68">
        <v>19.399999999999999</v>
      </c>
      <c r="D115" s="68">
        <v>24</v>
      </c>
      <c r="E115" s="68">
        <f t="shared" si="0"/>
        <v>18.82055534215975</v>
      </c>
      <c r="F115" s="68">
        <f t="shared" si="1"/>
        <v>24.169632645475456</v>
      </c>
    </row>
    <row r="116" spans="1:6">
      <c r="A116" s="155">
        <v>44896</v>
      </c>
      <c r="C116" s="68">
        <v>20.021428571428572</v>
      </c>
      <c r="D116" s="68">
        <v>24.911548580241316</v>
      </c>
      <c r="E116" s="68">
        <f t="shared" si="0"/>
        <v>18.82055534215975</v>
      </c>
      <c r="F116" s="68">
        <f t="shared" si="1"/>
        <v>24.169632645475456</v>
      </c>
    </row>
    <row r="117" spans="1:6">
      <c r="A117" s="155">
        <v>44927</v>
      </c>
      <c r="C117" s="68">
        <v>19.948999999999998</v>
      </c>
      <c r="D117" s="68">
        <v>24.909172595827773</v>
      </c>
      <c r="E117" s="68"/>
      <c r="F117" s="68"/>
    </row>
    <row r="118" spans="1:6">
      <c r="A118" s="155">
        <v>44958</v>
      </c>
      <c r="C118" s="68">
        <v>21.403157894736839</v>
      </c>
      <c r="D118" s="68">
        <v>25.620067132359608</v>
      </c>
      <c r="E118" s="68">
        <f>AVERAGE($C$117:$C$128)</f>
        <v>24.054359209948455</v>
      </c>
      <c r="F118" s="68">
        <f t="shared" ref="F118:F128" si="2">AVERAGE($D$117:$D$128)</f>
        <v>30.052276155820238</v>
      </c>
    </row>
    <row r="119" spans="1:6">
      <c r="A119" s="155">
        <v>44986</v>
      </c>
      <c r="C119" s="68">
        <v>20.961739130434783</v>
      </c>
      <c r="D119" s="68">
        <v>26.934985741276147</v>
      </c>
      <c r="E119" s="68">
        <f t="shared" ref="E119:E128" si="3">AVERAGE($C$117:$C$128)</f>
        <v>24.054359209948455</v>
      </c>
      <c r="F119" s="68">
        <f t="shared" si="2"/>
        <v>30.052276155820238</v>
      </c>
    </row>
    <row r="120" spans="1:6">
      <c r="A120" s="155">
        <v>45017</v>
      </c>
      <c r="C120" s="68">
        <v>24.63315789473684</v>
      </c>
      <c r="D120" s="68">
        <v>30.652826917455428</v>
      </c>
      <c r="E120" s="68">
        <f t="shared" si="3"/>
        <v>24.054359209948455</v>
      </c>
      <c r="F120" s="68">
        <f t="shared" si="2"/>
        <v>30.052276155820238</v>
      </c>
    </row>
    <row r="121" spans="1:6">
      <c r="A121" s="155">
        <v>45047</v>
      </c>
      <c r="C121" s="68">
        <v>25.745909090909095</v>
      </c>
      <c r="D121" s="68">
        <v>32.081329946475549</v>
      </c>
      <c r="E121" s="68">
        <f t="shared" si="3"/>
        <v>24.054359209948455</v>
      </c>
      <c r="F121" s="68">
        <f t="shared" si="2"/>
        <v>30.052276155820238</v>
      </c>
    </row>
    <row r="122" spans="1:6">
      <c r="A122" s="155">
        <v>45078</v>
      </c>
      <c r="C122" s="68">
        <v>24.682857142857138</v>
      </c>
      <c r="D122" s="68">
        <v>30.487905453885677</v>
      </c>
      <c r="E122" s="68">
        <f t="shared" si="3"/>
        <v>24.054359209948455</v>
      </c>
      <c r="F122" s="68">
        <f t="shared" si="2"/>
        <v>30.052276155820238</v>
      </c>
    </row>
    <row r="123" spans="1:6">
      <c r="A123" s="155">
        <v>45108</v>
      </c>
      <c r="C123" s="68">
        <v>24.0425</v>
      </c>
      <c r="D123" s="68">
        <v>30.474160089509805</v>
      </c>
      <c r="E123" s="68">
        <f t="shared" si="3"/>
        <v>24.054359209948455</v>
      </c>
      <c r="F123" s="68">
        <f t="shared" si="2"/>
        <v>30.052276155820238</v>
      </c>
    </row>
    <row r="124" spans="1:6">
      <c r="A124" s="155">
        <v>45139</v>
      </c>
      <c r="C124" s="68">
        <v>24.193043478260861</v>
      </c>
      <c r="D124" s="68">
        <v>31.585404072476553</v>
      </c>
      <c r="E124" s="68">
        <f t="shared" si="3"/>
        <v>24.054359209948455</v>
      </c>
      <c r="F124" s="68">
        <f t="shared" si="2"/>
        <v>30.052276155820238</v>
      </c>
    </row>
    <row r="125" spans="1:6">
      <c r="A125" s="155">
        <v>45170</v>
      </c>
      <c r="C125" s="68">
        <v>26.601500000000005</v>
      </c>
      <c r="D125" s="68">
        <v>32.780808957893235</v>
      </c>
      <c r="E125" s="68">
        <f t="shared" si="3"/>
        <v>24.054359209948455</v>
      </c>
      <c r="F125" s="68">
        <f t="shared" si="2"/>
        <v>30.052276155820238</v>
      </c>
    </row>
    <row r="126" spans="1:6">
      <c r="A126" s="155">
        <v>45200</v>
      </c>
      <c r="C126" s="68">
        <v>26.90363636363637</v>
      </c>
      <c r="D126" s="68">
        <v>32.816507632800835</v>
      </c>
      <c r="E126" s="68">
        <f t="shared" si="3"/>
        <v>24.054359209948455</v>
      </c>
      <c r="F126" s="68">
        <f t="shared" si="2"/>
        <v>30.052276155820238</v>
      </c>
    </row>
    <row r="127" spans="1:6">
      <c r="A127" s="155">
        <v>45231</v>
      </c>
      <c r="C127" s="68">
        <v>27.313809523809521</v>
      </c>
      <c r="D127" s="68">
        <v>33.569066332379414</v>
      </c>
      <c r="E127" s="68">
        <f t="shared" si="3"/>
        <v>24.054359209948455</v>
      </c>
      <c r="F127" s="68">
        <f t="shared" si="2"/>
        <v>30.052276155820238</v>
      </c>
    </row>
    <row r="128" spans="1:6">
      <c r="A128" s="155">
        <v>45261</v>
      </c>
      <c r="C128" s="68">
        <v>22.222000000000001</v>
      </c>
      <c r="D128" s="68">
        <v>28.715078997502836</v>
      </c>
      <c r="E128" s="68">
        <f t="shared" si="3"/>
        <v>24.054359209948455</v>
      </c>
      <c r="F128" s="68">
        <f t="shared" si="2"/>
        <v>30.052276155820238</v>
      </c>
    </row>
  </sheetData>
  <hyperlinks>
    <hyperlink ref="A1" location="Index!A1" display="Return to index" xr:uid="{A1B1EF05-4AEA-46AE-B76F-50169B2A2B9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5430-82B8-422C-97AE-D220908259EF}">
  <sheetPr>
    <tabColor rgb="FF00B0F0"/>
  </sheetPr>
  <dimension ref="A1:H6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30" sqref="M30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6" width="15.4414062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Index!Q62</f>
        <v>Chart 15 - Sugar and hydrous ethanol prices and mix (with CBIO)</v>
      </c>
      <c r="D5" s="13"/>
    </row>
    <row r="6" spans="1:8">
      <c r="C6" s="59"/>
    </row>
    <row r="7" spans="1:8" ht="28.8">
      <c r="A7" s="65" t="s">
        <v>274</v>
      </c>
      <c r="C7" s="44" t="s">
        <v>271</v>
      </c>
      <c r="D7" s="44" t="s">
        <v>264</v>
      </c>
      <c r="E7" s="44" t="s">
        <v>272</v>
      </c>
      <c r="F7" s="44" t="s">
        <v>273</v>
      </c>
    </row>
    <row r="8" spans="1:8">
      <c r="B8" s="4"/>
      <c r="C8" s="29" t="s">
        <v>34</v>
      </c>
      <c r="D8" s="29"/>
      <c r="E8" s="29"/>
      <c r="F8" s="29" t="s">
        <v>11</v>
      </c>
    </row>
    <row r="9" spans="1:8">
      <c r="A9" s="155">
        <v>43466</v>
      </c>
      <c r="B9" s="6"/>
      <c r="C9" s="56">
        <v>12.7</v>
      </c>
      <c r="D9" s="56">
        <v>16.969811355945613</v>
      </c>
      <c r="E9" s="56">
        <v>16.969811355945613</v>
      </c>
      <c r="F9" s="18">
        <v>0.36263217042018397</v>
      </c>
      <c r="H9" s="11"/>
    </row>
    <row r="10" spans="1:8">
      <c r="A10" s="155">
        <v>43497</v>
      </c>
      <c r="B10" s="6"/>
      <c r="C10" s="56">
        <v>12.94</v>
      </c>
      <c r="D10" s="56">
        <v>17.843606395475895</v>
      </c>
      <c r="E10" s="56">
        <v>17.843606395475895</v>
      </c>
      <c r="F10" s="18">
        <v>0.3173349136054453</v>
      </c>
    </row>
    <row r="11" spans="1:8">
      <c r="A11" s="155">
        <v>43525</v>
      </c>
      <c r="B11" s="6"/>
      <c r="C11" s="56">
        <v>12.47</v>
      </c>
      <c r="D11" s="56">
        <v>18.318065240469714</v>
      </c>
      <c r="E11" s="56">
        <v>18.318065240469714</v>
      </c>
      <c r="F11" s="18">
        <v>0.15616793618786673</v>
      </c>
      <c r="G11" s="38"/>
    </row>
    <row r="12" spans="1:8">
      <c r="A12" s="155">
        <v>43556</v>
      </c>
      <c r="B12" s="6"/>
      <c r="C12" s="56">
        <v>12.55</v>
      </c>
      <c r="D12" s="56">
        <v>18.420864656885044</v>
      </c>
      <c r="E12" s="56">
        <v>18.420864656885044</v>
      </c>
      <c r="F12" s="18">
        <v>0.27988585468359184</v>
      </c>
      <c r="G12" s="38"/>
    </row>
    <row r="13" spans="1:8">
      <c r="A13" s="155">
        <v>43586</v>
      </c>
      <c r="B13" s="6"/>
      <c r="C13" s="56">
        <v>11.82</v>
      </c>
      <c r="D13" s="56">
        <v>16.277892206996295</v>
      </c>
      <c r="E13" s="56">
        <v>16.277892206996295</v>
      </c>
      <c r="F13" s="18">
        <v>0.34746969513085108</v>
      </c>
      <c r="G13" s="38"/>
    </row>
    <row r="14" spans="1:8">
      <c r="A14" s="155">
        <v>43617</v>
      </c>
      <c r="B14" s="6"/>
      <c r="C14" s="12">
        <v>12.44</v>
      </c>
      <c r="D14" s="12">
        <v>16.546752219159455</v>
      </c>
      <c r="E14" s="12">
        <v>16.546752219159455</v>
      </c>
      <c r="F14" s="18">
        <v>0.35059480055500797</v>
      </c>
    </row>
    <row r="15" spans="1:8">
      <c r="A15" s="155">
        <v>43647</v>
      </c>
      <c r="B15" s="6"/>
      <c r="C15" s="12">
        <v>12.15</v>
      </c>
      <c r="D15" s="12">
        <v>17.499623732855376</v>
      </c>
      <c r="E15" s="12">
        <v>17.499623732855376</v>
      </c>
      <c r="F15" s="18">
        <v>0.36483929261055215</v>
      </c>
    </row>
    <row r="16" spans="1:8">
      <c r="A16" s="155">
        <v>43678</v>
      </c>
      <c r="B16" s="6"/>
      <c r="C16" s="12">
        <v>11.56</v>
      </c>
      <c r="D16" s="12">
        <v>17.056795477527814</v>
      </c>
      <c r="E16" s="12">
        <v>17.056795477527814</v>
      </c>
      <c r="F16" s="18">
        <v>0.35429955917699091</v>
      </c>
    </row>
    <row r="17" spans="1:6">
      <c r="A17" s="155">
        <v>43709</v>
      </c>
      <c r="B17" s="6"/>
      <c r="C17" s="12">
        <v>11.16</v>
      </c>
      <c r="D17" s="12">
        <v>16.443952802744128</v>
      </c>
      <c r="E17" s="12">
        <v>16.443952802744128</v>
      </c>
      <c r="F17" s="18">
        <v>0.3444060667353559</v>
      </c>
    </row>
    <row r="18" spans="1:6">
      <c r="A18" s="155">
        <v>43739</v>
      </c>
      <c r="B18" s="6"/>
      <c r="C18" s="12">
        <v>12.46</v>
      </c>
      <c r="D18" s="12">
        <v>17.432408729814586</v>
      </c>
      <c r="E18" s="12">
        <v>17.432408729814586</v>
      </c>
      <c r="F18" s="18">
        <v>0.34351832559013828</v>
      </c>
    </row>
    <row r="19" spans="1:6">
      <c r="A19" s="155">
        <v>43770</v>
      </c>
      <c r="B19" s="6"/>
      <c r="C19" s="12">
        <v>12.69</v>
      </c>
      <c r="D19" s="12">
        <v>18.199450529221259</v>
      </c>
      <c r="E19" s="12">
        <v>18.199450529221259</v>
      </c>
      <c r="F19" s="18">
        <v>0.2911886126979914</v>
      </c>
    </row>
    <row r="20" spans="1:6">
      <c r="A20" s="155">
        <v>43800</v>
      </c>
      <c r="C20" s="12">
        <v>13.34</v>
      </c>
      <c r="D20" s="12">
        <v>19.16418351404203</v>
      </c>
      <c r="E20" s="12">
        <v>19.16418351404203</v>
      </c>
      <c r="F20" s="18">
        <v>0.3262061276486925</v>
      </c>
    </row>
    <row r="21" spans="1:6">
      <c r="A21" s="155">
        <v>43831</v>
      </c>
      <c r="C21" s="12">
        <v>14.18</v>
      </c>
      <c r="D21" s="12">
        <v>19.7572570702843</v>
      </c>
      <c r="E21" s="12">
        <v>19.7572570702843</v>
      </c>
      <c r="F21" s="18">
        <v>0.49378638332770541</v>
      </c>
    </row>
    <row r="22" spans="1:6">
      <c r="A22" s="155">
        <v>43862</v>
      </c>
      <c r="C22" s="12">
        <v>15.07</v>
      </c>
      <c r="D22" s="12">
        <v>19.3223364623733</v>
      </c>
      <c r="E22" s="12">
        <v>19.3223364623733</v>
      </c>
      <c r="F22" s="18">
        <v>0.29429425864512698</v>
      </c>
    </row>
    <row r="23" spans="1:6">
      <c r="A23" s="155">
        <v>43891</v>
      </c>
      <c r="C23" s="12">
        <v>11.81</v>
      </c>
      <c r="D23" s="12">
        <v>15.238036571718171</v>
      </c>
      <c r="E23" s="12">
        <v>15.238036571718171</v>
      </c>
      <c r="F23" s="18">
        <v>0.2145718463195784</v>
      </c>
    </row>
    <row r="24" spans="1:6">
      <c r="A24" s="155">
        <v>43922</v>
      </c>
      <c r="C24" s="12">
        <v>10.07</v>
      </c>
      <c r="D24" s="12">
        <v>10.117834869493201</v>
      </c>
      <c r="E24" s="12">
        <v>10.117834869493201</v>
      </c>
      <c r="F24" s="18">
        <v>0.41128061097756025</v>
      </c>
    </row>
    <row r="25" spans="1:6">
      <c r="A25" s="155">
        <v>43952</v>
      </c>
      <c r="C25" s="12">
        <v>10.65</v>
      </c>
      <c r="D25" s="12">
        <v>10.030850747911</v>
      </c>
      <c r="E25" s="12">
        <v>10.030850747911</v>
      </c>
      <c r="F25" s="18">
        <v>0.4574096957338098</v>
      </c>
    </row>
    <row r="26" spans="1:6">
      <c r="A26" s="155">
        <v>43983</v>
      </c>
      <c r="C26" s="12">
        <v>11.83</v>
      </c>
      <c r="D26" s="12">
        <v>12.458498504796045</v>
      </c>
      <c r="E26" s="12">
        <v>12.597893348462181</v>
      </c>
      <c r="F26" s="18">
        <v>0.45796669315703792</v>
      </c>
    </row>
    <row r="27" spans="1:6">
      <c r="A27" s="155">
        <v>44013</v>
      </c>
      <c r="C27" s="12">
        <v>11.92</v>
      </c>
      <c r="D27" s="12">
        <v>12.256853495673671</v>
      </c>
      <c r="E27" s="12">
        <v>12.426616298096546</v>
      </c>
      <c r="F27" s="18">
        <v>0.46330358863207088</v>
      </c>
    </row>
    <row r="28" spans="1:6">
      <c r="A28" s="155">
        <v>44044</v>
      </c>
      <c r="C28" s="12">
        <v>12.814285714285718</v>
      </c>
      <c r="D28" s="12">
        <v>12.529667331545118</v>
      </c>
      <c r="E28" s="12">
        <v>12.692859501385248</v>
      </c>
      <c r="F28" s="18">
        <v>0.45613324408261297</v>
      </c>
    </row>
    <row r="29" spans="1:6">
      <c r="A29" s="155">
        <v>44075</v>
      </c>
      <c r="C29" s="12">
        <v>12.42</v>
      </c>
      <c r="D29" s="12">
        <v>13.170186772286774</v>
      </c>
      <c r="E29" s="12">
        <v>13.417434778244528</v>
      </c>
      <c r="F29" s="18">
        <v>0.45185947266096371</v>
      </c>
    </row>
    <row r="30" spans="1:6">
      <c r="A30" s="155">
        <v>44105</v>
      </c>
      <c r="C30" s="12">
        <v>14.29</v>
      </c>
      <c r="D30" s="12">
        <v>13.956997690234857</v>
      </c>
      <c r="E30" s="12">
        <v>14.359271791213946</v>
      </c>
      <c r="F30" s="18">
        <v>0.43514918086626891</v>
      </c>
    </row>
    <row r="31" spans="1:6">
      <c r="A31" s="155">
        <v>44136</v>
      </c>
      <c r="C31" s="12">
        <v>14.93</v>
      </c>
      <c r="D31" s="12">
        <v>14.984991854388131</v>
      </c>
      <c r="E31" s="12">
        <v>15.347168056524565</v>
      </c>
      <c r="F31" s="18">
        <v>0.3932237750511155</v>
      </c>
    </row>
    <row r="32" spans="1:6">
      <c r="A32" s="155">
        <v>44166</v>
      </c>
      <c r="C32" s="12">
        <v>14.67</v>
      </c>
      <c r="D32" s="12">
        <v>15.696680121878863</v>
      </c>
      <c r="E32" s="12">
        <v>16.059216836604957</v>
      </c>
      <c r="F32" s="18">
        <v>0.37396505599995894</v>
      </c>
    </row>
    <row r="33" spans="1:6">
      <c r="A33" s="155">
        <v>44197</v>
      </c>
      <c r="C33" s="12">
        <v>15.94</v>
      </c>
      <c r="D33" s="12">
        <v>15.471312170506797</v>
      </c>
      <c r="E33" s="12">
        <v>15.737554347013472</v>
      </c>
      <c r="F33" s="18">
        <v>0.36058063460730044</v>
      </c>
    </row>
    <row r="34" spans="1:6">
      <c r="A34" s="155">
        <v>44228</v>
      </c>
      <c r="C34" s="12">
        <v>16.97</v>
      </c>
      <c r="D34" s="12">
        <v>16.649551635574785</v>
      </c>
      <c r="E34" s="12">
        <v>16.915764519975532</v>
      </c>
      <c r="F34" s="18">
        <v>0.37158167664667874</v>
      </c>
    </row>
    <row r="35" spans="1:6">
      <c r="A35" s="155">
        <v>44256</v>
      </c>
      <c r="C35" s="12">
        <v>15.81</v>
      </c>
      <c r="D35" s="12">
        <v>18.764847319505563</v>
      </c>
      <c r="E35" s="12">
        <v>18.998859574293583</v>
      </c>
      <c r="F35" s="18">
        <v>0.23357667616131017</v>
      </c>
    </row>
    <row r="36" spans="1:6">
      <c r="A36" s="155">
        <v>44287</v>
      </c>
      <c r="C36" s="12">
        <v>16.170000000000002</v>
      </c>
      <c r="D36" s="12">
        <v>18.037343757181706</v>
      </c>
      <c r="E36" s="12">
        <v>18.284457696315119</v>
      </c>
      <c r="F36" s="18">
        <v>0.39337425651697583</v>
      </c>
    </row>
    <row r="37" spans="1:6">
      <c r="A37" s="155">
        <v>44317</v>
      </c>
      <c r="C37" s="12">
        <v>17.2</v>
      </c>
      <c r="D37" s="12">
        <v>21.833014517132263</v>
      </c>
      <c r="E37" s="12">
        <v>22.092561611644914</v>
      </c>
      <c r="F37" s="18">
        <v>0.44457112510148733</v>
      </c>
    </row>
    <row r="38" spans="1:6">
      <c r="A38" s="155">
        <v>44348</v>
      </c>
      <c r="C38" s="12">
        <v>17.21</v>
      </c>
      <c r="D38" s="12">
        <v>22.936131331742889</v>
      </c>
      <c r="E38" s="12">
        <v>23.191603768219764</v>
      </c>
      <c r="F38" s="18">
        <v>0.44391130672815327</v>
      </c>
    </row>
    <row r="39" spans="1:6">
      <c r="A39" s="155">
        <v>44378</v>
      </c>
      <c r="C39" s="12">
        <v>17.73</v>
      </c>
      <c r="D39" s="12">
        <v>22.45771866304079</v>
      </c>
      <c r="E39" s="12">
        <v>22.697772778579047</v>
      </c>
      <c r="F39" s="18">
        <v>0.44751761451944067</v>
      </c>
    </row>
    <row r="40" spans="1:6">
      <c r="A40" s="155">
        <v>44409</v>
      </c>
      <c r="C40" s="12">
        <v>19.38</v>
      </c>
      <c r="D40" s="12">
        <v>23.545020182818295</v>
      </c>
      <c r="E40" s="12">
        <v>23.786560877528466</v>
      </c>
      <c r="F40" s="18">
        <v>0.4383520739073794</v>
      </c>
    </row>
    <row r="41" spans="1:6">
      <c r="A41" s="155">
        <v>44440</v>
      </c>
      <c r="C41" s="12">
        <v>19.28</v>
      </c>
      <c r="D41" s="12">
        <v>24.418815222348581</v>
      </c>
      <c r="E41" s="12">
        <v>24.787755515210041</v>
      </c>
      <c r="F41" s="18">
        <v>0.4280071319760444</v>
      </c>
    </row>
    <row r="42" spans="1:6">
      <c r="A42" s="155">
        <v>44470</v>
      </c>
      <c r="C42" s="12">
        <v>19.62</v>
      </c>
      <c r="D42" s="12">
        <v>25.419132620543884</v>
      </c>
      <c r="E42" s="12">
        <v>25.772142147433286</v>
      </c>
      <c r="F42" s="18">
        <v>0.37662156623967824</v>
      </c>
    </row>
    <row r="43" spans="1:6">
      <c r="A43" s="155">
        <v>44501</v>
      </c>
      <c r="C43" s="12">
        <v>19.75</v>
      </c>
      <c r="D43" s="12">
        <v>26.304789131199012</v>
      </c>
      <c r="E43" s="12">
        <v>26.684104966694143</v>
      </c>
      <c r="F43" s="18">
        <v>0.34183884693775113</v>
      </c>
    </row>
    <row r="44" spans="1:6">
      <c r="A44" s="155">
        <v>44531</v>
      </c>
      <c r="C44" s="12">
        <v>19.170000000000002</v>
      </c>
      <c r="D44" s="12">
        <v>23.390821058195304</v>
      </c>
      <c r="E44" s="12">
        <v>23.842701607696291</v>
      </c>
      <c r="F44" s="18">
        <v>0.35804918957936388</v>
      </c>
    </row>
    <row r="45" spans="1:6">
      <c r="A45" s="155">
        <v>44562</v>
      </c>
      <c r="C45" s="12">
        <v>18.461000000000002</v>
      </c>
      <c r="D45" s="12">
        <v>23.671542541483308</v>
      </c>
      <c r="E45" s="12">
        <v>24.192961770475314</v>
      </c>
      <c r="F45" s="18">
        <v>0.30217453025525731</v>
      </c>
    </row>
    <row r="46" spans="1:6">
      <c r="A46" s="155">
        <v>44593</v>
      </c>
      <c r="C46" s="12">
        <v>18.20315789473684</v>
      </c>
      <c r="D46" s="12">
        <v>21.749984219258344</v>
      </c>
      <c r="E46" s="12">
        <v>22.504733623841709</v>
      </c>
      <c r="F46" s="18">
        <v>0.32548007395074313</v>
      </c>
    </row>
    <row r="47" spans="1:6">
      <c r="A47" s="155">
        <v>44621</v>
      </c>
      <c r="C47" s="12">
        <v>19.107826086956518</v>
      </c>
      <c r="D47" s="12">
        <v>25.577285568875158</v>
      </c>
      <c r="E47" s="12">
        <v>26.461392584020786</v>
      </c>
      <c r="F47" s="18">
        <v>0.19556287155701554</v>
      </c>
    </row>
    <row r="48" spans="1:6">
      <c r="A48" s="155">
        <v>44652</v>
      </c>
      <c r="C48" s="12">
        <v>19.68</v>
      </c>
      <c r="D48" s="12">
        <v>30.266520486897399</v>
      </c>
      <c r="E48" s="12">
        <v>31.198684739358121</v>
      </c>
      <c r="F48" s="18">
        <v>0.31106961810768374</v>
      </c>
    </row>
    <row r="49" spans="1:6">
      <c r="A49" s="155">
        <v>44682</v>
      </c>
      <c r="C49" s="12">
        <v>19.265238095238097</v>
      </c>
      <c r="D49" s="12">
        <v>26.553880024820771</v>
      </c>
      <c r="E49" s="12">
        <v>27.540186581510365</v>
      </c>
      <c r="F49" s="18">
        <v>0.38807410151373245</v>
      </c>
    </row>
    <row r="50" spans="1:6">
      <c r="A50" s="155">
        <v>44713</v>
      </c>
      <c r="C50" s="12">
        <v>18.803333333333335</v>
      </c>
      <c r="D50" s="12">
        <v>24.098555501977756</v>
      </c>
      <c r="E50" s="12">
        <v>25.534271066004095</v>
      </c>
      <c r="F50" s="18">
        <v>0.42436308927142991</v>
      </c>
    </row>
    <row r="51" spans="1:6">
      <c r="A51" s="155">
        <v>44743</v>
      </c>
      <c r="C51" s="12">
        <v>18.3535</v>
      </c>
      <c r="D51" s="12">
        <v>21.560200681260817</v>
      </c>
      <c r="E51" s="12">
        <v>22.977537729548963</v>
      </c>
      <c r="F51" s="18">
        <v>0.44941707791758512</v>
      </c>
    </row>
    <row r="52" spans="1:6">
      <c r="A52" s="155">
        <v>44774</v>
      </c>
      <c r="C52" s="12">
        <v>18.062608695652173</v>
      </c>
      <c r="D52" s="12">
        <v>20.698267112855376</v>
      </c>
      <c r="E52" s="12">
        <v>21.485723137631389</v>
      </c>
      <c r="F52" s="18">
        <v>0.44829655239128591</v>
      </c>
    </row>
    <row r="53" spans="1:6">
      <c r="A53" s="155">
        <v>44805</v>
      </c>
      <c r="C53" s="12">
        <v>18.187619047619052</v>
      </c>
      <c r="D53" s="12">
        <v>17.910821398516688</v>
      </c>
      <c r="E53" s="12">
        <v>18.623739222986764</v>
      </c>
      <c r="F53" s="18">
        <v>0.44044483176976074</v>
      </c>
    </row>
    <row r="54" spans="1:6">
      <c r="A54" s="155">
        <v>44835</v>
      </c>
      <c r="C54" s="12">
        <v>18.300952380952385</v>
      </c>
      <c r="D54" s="12">
        <v>19.978671197948081</v>
      </c>
      <c r="E54" s="12">
        <v>20.75661296781599</v>
      </c>
      <c r="F54" s="18">
        <v>0.45651767961623974</v>
      </c>
    </row>
    <row r="55" spans="1:6">
      <c r="A55" s="155">
        <v>44866</v>
      </c>
      <c r="C55" s="12">
        <v>19.399999999999999</v>
      </c>
      <c r="D55" s="12">
        <v>21.212264194932018</v>
      </c>
      <c r="E55" s="12">
        <v>22.069803569876346</v>
      </c>
      <c r="F55" s="18">
        <v>0.44207097381909405</v>
      </c>
    </row>
    <row r="56" spans="1:6">
      <c r="A56" s="155">
        <v>44896</v>
      </c>
      <c r="C56" s="12">
        <v>20.021428571428572</v>
      </c>
      <c r="D56" s="12">
        <v>20.745712997354762</v>
      </c>
      <c r="E56" s="12">
        <v>21.486381758587047</v>
      </c>
      <c r="F56" s="18">
        <v>0.34612451898833324</v>
      </c>
    </row>
    <row r="57" spans="1:6">
      <c r="A57" s="155">
        <v>44927</v>
      </c>
      <c r="C57" s="12">
        <v>19.948999999999998</v>
      </c>
      <c r="D57" s="12">
        <v>20.152639441112484</v>
      </c>
      <c r="E57" s="12">
        <v>20.912404297065681</v>
      </c>
      <c r="F57" s="18">
        <v>0.32604699043337548</v>
      </c>
    </row>
    <row r="58" spans="1:6">
      <c r="A58" s="155">
        <v>44958</v>
      </c>
      <c r="C58" s="12">
        <v>21.403157894736839</v>
      </c>
      <c r="D58" s="12">
        <v>20.480806808899882</v>
      </c>
      <c r="E58" s="12">
        <v>21.33700741308752</v>
      </c>
      <c r="F58" s="18">
        <v>0.30031745956258998</v>
      </c>
    </row>
    <row r="59" spans="1:6">
      <c r="A59" s="155">
        <v>44986</v>
      </c>
      <c r="C59" s="12">
        <v>20.961739130434783</v>
      </c>
      <c r="D59" s="12">
        <v>20.52825269339926</v>
      </c>
      <c r="E59" s="12">
        <v>21.368651156139684</v>
      </c>
      <c r="F59" s="18">
        <v>0.25653171506249384</v>
      </c>
    </row>
    <row r="60" spans="1:6">
      <c r="A60" s="155">
        <v>45017</v>
      </c>
      <c r="C60" s="12">
        <v>24.63315789473684</v>
      </c>
      <c r="D60" s="12">
        <v>22.955900450284304</v>
      </c>
      <c r="E60" s="12">
        <v>23.807310194183998</v>
      </c>
      <c r="F60" s="18">
        <v>0.3878636311824325</v>
      </c>
    </row>
    <row r="61" spans="1:6">
      <c r="A61" s="155">
        <v>45047</v>
      </c>
      <c r="C61" s="12">
        <v>25.745909090909095</v>
      </c>
      <c r="D61" s="12">
        <v>20.615236814981461</v>
      </c>
      <c r="E61" s="12">
        <v>21.610429883921217</v>
      </c>
      <c r="F61" s="18">
        <v>0.44599719614105465</v>
      </c>
    </row>
    <row r="62" spans="1:6">
      <c r="A62" s="155">
        <v>45078</v>
      </c>
      <c r="C62" s="12">
        <v>24.682857142857138</v>
      </c>
      <c r="D62" s="12">
        <v>20.623144462398017</v>
      </c>
      <c r="E62" s="12">
        <v>21.888654864964519</v>
      </c>
      <c r="F62" s="18">
        <v>0.43900968758216602</v>
      </c>
    </row>
    <row r="63" spans="1:6">
      <c r="A63" s="155">
        <v>45108</v>
      </c>
      <c r="C63" s="12">
        <v>24.0425</v>
      </c>
      <c r="D63" s="12">
        <v>17.776391392435105</v>
      </c>
      <c r="E63" s="12">
        <v>19.044404940699977</v>
      </c>
      <c r="F63" s="18">
        <v>0.46343009943251345</v>
      </c>
    </row>
    <row r="64" spans="1:6">
      <c r="A64" s="155">
        <v>45139</v>
      </c>
      <c r="C64" s="12">
        <v>24.193043478260861</v>
      </c>
      <c r="D64" s="12">
        <v>17.388916669023487</v>
      </c>
      <c r="E64" s="12">
        <v>18.597458101173387</v>
      </c>
      <c r="F64" s="18">
        <v>0.47385399411986773</v>
      </c>
    </row>
    <row r="65" spans="1:6">
      <c r="A65" s="155">
        <v>45170</v>
      </c>
      <c r="C65" s="12">
        <v>26.601500000000005</v>
      </c>
      <c r="D65" s="12">
        <v>17.456131672064277</v>
      </c>
      <c r="E65" s="12">
        <v>18.578276536828092</v>
      </c>
      <c r="F65" s="18">
        <v>0.47520527489461628</v>
      </c>
    </row>
    <row r="66" spans="1:6">
      <c r="A66" s="155">
        <v>45200</v>
      </c>
      <c r="C66" s="12">
        <v>26.90363636363637</v>
      </c>
      <c r="D66" s="12">
        <v>17.108195185735479</v>
      </c>
      <c r="E66" s="12">
        <v>18.090983435045512</v>
      </c>
      <c r="F66" s="18">
        <v>0.45408076806404163</v>
      </c>
    </row>
    <row r="67" spans="1:6">
      <c r="A67" s="155">
        <v>45231</v>
      </c>
      <c r="C67" s="12">
        <v>27.313809523809521</v>
      </c>
      <c r="D67" s="12">
        <v>17.179364012484548</v>
      </c>
      <c r="E67" s="12">
        <v>18.291331887863588</v>
      </c>
      <c r="F67" s="18">
        <v>0.45513549115267476</v>
      </c>
    </row>
    <row r="68" spans="1:6">
      <c r="A68" s="155">
        <v>45261</v>
      </c>
      <c r="C68" s="12">
        <v>22.222000000000001</v>
      </c>
      <c r="D68" s="12">
        <v>15.419912462299138</v>
      </c>
      <c r="E68" s="12">
        <v>16.416436143410458</v>
      </c>
      <c r="F68" s="18">
        <v>0.36532239389084809</v>
      </c>
    </row>
  </sheetData>
  <hyperlinks>
    <hyperlink ref="A1" location="Index!A1" display="Return to index" xr:uid="{030C0A3D-E879-4338-8CBA-1198F279089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00B0F0"/>
  </sheetPr>
  <dimension ref="A1:J1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I29" sqref="I2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1.5546875" style="2" customWidth="1"/>
    <col min="6" max="16384" width="9.44140625" style="2"/>
  </cols>
  <sheetData>
    <row r="1" spans="1:10">
      <c r="A1" s="1" t="s">
        <v>161</v>
      </c>
      <c r="B1" s="1"/>
    </row>
    <row r="2" spans="1:10" s="48" customFormat="1" ht="23.4">
      <c r="D2" s="7"/>
      <c r="E2" s="7"/>
      <c r="F2" s="7"/>
      <c r="G2" s="7"/>
      <c r="H2" s="7"/>
      <c r="I2" s="7"/>
      <c r="J2" s="7" t="s">
        <v>162</v>
      </c>
    </row>
    <row r="5" spans="1:10">
      <c r="C5" s="20" t="str">
        <f>Index!AD6</f>
        <v>Chart 16 – Production mix (sugar x ethanol)</v>
      </c>
    </row>
    <row r="7" spans="1:10" ht="28.8">
      <c r="A7" s="4" t="s">
        <v>218</v>
      </c>
      <c r="C7" s="5" t="s">
        <v>275</v>
      </c>
      <c r="D7" s="5" t="s">
        <v>263</v>
      </c>
      <c r="E7" s="5" t="s">
        <v>264</v>
      </c>
    </row>
    <row r="8" spans="1:10">
      <c r="B8" s="4"/>
      <c r="C8" s="29" t="s">
        <v>276</v>
      </c>
      <c r="D8" s="29"/>
      <c r="E8" s="29"/>
    </row>
    <row r="9" spans="1:10">
      <c r="A9" s="79" t="s">
        <v>1</v>
      </c>
      <c r="B9" s="6"/>
      <c r="C9" s="12">
        <v>43.128621828166878</v>
      </c>
      <c r="D9" s="12">
        <v>23.859570119429645</v>
      </c>
      <c r="E9" s="12">
        <v>33.011808052403474</v>
      </c>
    </row>
    <row r="10" spans="1:10">
      <c r="A10" s="79" t="s">
        <v>2</v>
      </c>
      <c r="B10" s="6"/>
      <c r="C10" s="12">
        <v>40.42772914127864</v>
      </c>
      <c r="D10" s="12">
        <v>22.519522402886714</v>
      </c>
      <c r="E10" s="12">
        <v>37.059237177579284</v>
      </c>
    </row>
    <row r="11" spans="1:10">
      <c r="A11" s="79" t="s">
        <v>3</v>
      </c>
      <c r="B11" s="6"/>
      <c r="C11" s="12">
        <v>45.906515486358884</v>
      </c>
      <c r="D11" s="12">
        <v>22.095780385025122</v>
      </c>
      <c r="E11" s="12">
        <v>31.99770412861599</v>
      </c>
    </row>
    <row r="12" spans="1:10">
      <c r="A12" s="79" t="s">
        <v>4</v>
      </c>
      <c r="B12" s="6"/>
      <c r="C12" s="12">
        <v>45.9</v>
      </c>
      <c r="D12" s="12">
        <v>22.420435950009253</v>
      </c>
      <c r="E12" s="12">
        <v>31.7</v>
      </c>
    </row>
    <row r="13" spans="1:10">
      <c r="A13" s="79" t="s">
        <v>5</v>
      </c>
      <c r="B13" s="6"/>
      <c r="C13" s="12">
        <v>35.5</v>
      </c>
      <c r="D13" s="12">
        <v>19.2</v>
      </c>
      <c r="E13" s="12">
        <v>45.3</v>
      </c>
    </row>
    <row r="14" spans="1:10">
      <c r="A14" s="79" t="s">
        <v>6</v>
      </c>
      <c r="B14" s="6"/>
      <c r="C14" s="12">
        <v>34.929790546603975</v>
      </c>
      <c r="D14" s="12">
        <v>19.946085950300805</v>
      </c>
      <c r="E14" s="12">
        <v>45.124123503095213</v>
      </c>
    </row>
    <row r="15" spans="1:10">
      <c r="A15" s="79" t="s">
        <v>7</v>
      </c>
      <c r="B15" s="6"/>
      <c r="C15" s="12">
        <v>45.916149742747145</v>
      </c>
      <c r="D15" s="12">
        <v>17.449519536567728</v>
      </c>
      <c r="E15" s="12">
        <v>36.634330720685121</v>
      </c>
    </row>
    <row r="16" spans="1:10">
      <c r="A16" s="6" t="s">
        <v>8</v>
      </c>
      <c r="C16" s="12">
        <v>45.493633652860431</v>
      </c>
      <c r="D16" s="12">
        <v>21.862173055646238</v>
      </c>
      <c r="E16" s="12">
        <v>32.644193291493309</v>
      </c>
    </row>
    <row r="17" spans="1:5">
      <c r="A17" s="6" t="s">
        <v>9</v>
      </c>
      <c r="C17" s="12">
        <v>46.132986734684209</v>
      </c>
      <c r="D17" s="12">
        <v>23.662107282020372</v>
      </c>
      <c r="E17" s="12">
        <v>30.204905983295422</v>
      </c>
    </row>
    <row r="18" spans="1:5">
      <c r="A18" s="6" t="s">
        <v>10</v>
      </c>
      <c r="C18" s="12">
        <v>47.416126285529749</v>
      </c>
      <c r="D18" s="12">
        <v>23.12455527418415</v>
      </c>
      <c r="E18" s="12">
        <v>29.459318440286097</v>
      </c>
    </row>
  </sheetData>
  <hyperlinks>
    <hyperlink ref="A1" location="Index!A1" display="Return to index" xr:uid="{3E1E8803-8B0E-4BE9-AA45-78214A5C1F5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B0F0"/>
  </sheetPr>
  <dimension ref="A1:L24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L30" sqref="L30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.44140625" style="2" customWidth="1"/>
    <col min="7" max="7" width="9.44140625" style="2"/>
    <col min="8" max="8" width="12.6640625" style="2" bestFit="1" customWidth="1"/>
    <col min="9" max="16384" width="9.44140625" style="2"/>
  </cols>
  <sheetData>
    <row r="1" spans="1:12">
      <c r="A1" s="1" t="s">
        <v>161</v>
      </c>
      <c r="B1" s="1"/>
    </row>
    <row r="2" spans="1:12" ht="6" customHeight="1"/>
    <row r="3" spans="1:12" s="49" customFormat="1" ht="23.4">
      <c r="J3" s="10"/>
      <c r="K3" s="10"/>
      <c r="L3" s="7" t="s">
        <v>162</v>
      </c>
    </row>
    <row r="6" spans="1:12">
      <c r="C6" s="3" t="str">
        <f>Index!AD10</f>
        <v>Chart 17 - Amount raised from public financing for the sugar and ethanol sector</v>
      </c>
      <c r="D6" s="3"/>
      <c r="E6" s="3"/>
    </row>
    <row r="8" spans="1:12">
      <c r="A8" s="4" t="s">
        <v>220</v>
      </c>
      <c r="C8" s="128" t="s">
        <v>279</v>
      </c>
      <c r="D8" s="128" t="s">
        <v>275</v>
      </c>
      <c r="E8" s="128" t="s">
        <v>277</v>
      </c>
      <c r="F8" s="128" t="s">
        <v>278</v>
      </c>
      <c r="G8" s="128" t="s">
        <v>13</v>
      </c>
    </row>
    <row r="9" spans="1:12">
      <c r="B9" s="4"/>
      <c r="C9" s="97" t="s">
        <v>280</v>
      </c>
      <c r="D9" s="97"/>
      <c r="E9" s="97"/>
      <c r="F9" s="97"/>
      <c r="G9" s="97"/>
    </row>
    <row r="10" spans="1:12">
      <c r="A10" s="6">
        <v>2009</v>
      </c>
      <c r="B10" s="6"/>
      <c r="C10" s="9">
        <v>1.5703009536521242</v>
      </c>
      <c r="D10" s="9">
        <v>3.763453894395123</v>
      </c>
      <c r="E10" s="9">
        <v>8.0867057039817105</v>
      </c>
      <c r="F10" s="9">
        <v>1.1989795296704133</v>
      </c>
      <c r="G10" s="9">
        <f>C10+D10+E10+F10</f>
        <v>14.619440081699372</v>
      </c>
    </row>
    <row r="11" spans="1:12">
      <c r="A11" s="6">
        <v>2010</v>
      </c>
      <c r="B11" s="6"/>
      <c r="C11" s="9">
        <v>2.0770582684552545</v>
      </c>
      <c r="D11" s="9">
        <v>5.2717739267017603</v>
      </c>
      <c r="E11" s="9">
        <v>7.3475773818841867</v>
      </c>
      <c r="F11" s="9">
        <v>1.4485464398838264</v>
      </c>
      <c r="G11" s="9">
        <f t="shared" ref="G11:G24" si="0">C11+D11+E11+F11</f>
        <v>16.144956016925029</v>
      </c>
    </row>
    <row r="12" spans="1:12">
      <c r="A12" s="6">
        <v>2011</v>
      </c>
      <c r="B12" s="6"/>
      <c r="C12" s="9">
        <v>1.8592975102724794</v>
      </c>
      <c r="D12" s="9">
        <v>2.3865586265803822</v>
      </c>
      <c r="E12" s="9">
        <v>6.0754071615531346</v>
      </c>
      <c r="F12" s="9">
        <v>1.7651194699455037</v>
      </c>
      <c r="G12" s="9">
        <f t="shared" si="0"/>
        <v>12.086382768351498</v>
      </c>
    </row>
    <row r="13" spans="1:12">
      <c r="A13" s="6">
        <v>2012</v>
      </c>
      <c r="B13" s="6"/>
      <c r="C13" s="25">
        <v>2.2644301577253643</v>
      </c>
      <c r="D13" s="9">
        <v>2.1841159282584819</v>
      </c>
      <c r="E13" s="9">
        <v>2.2722106682326331</v>
      </c>
      <c r="F13" s="9">
        <v>1.2788922920646204</v>
      </c>
      <c r="G13" s="9">
        <f t="shared" si="0"/>
        <v>7.9996490462810996</v>
      </c>
    </row>
    <row r="14" spans="1:12">
      <c r="A14" s="6">
        <v>2013</v>
      </c>
      <c r="B14" s="6"/>
      <c r="C14" s="25">
        <v>3.7434998300167308</v>
      </c>
      <c r="D14" s="9">
        <v>4.7645042529946799</v>
      </c>
      <c r="E14" s="9">
        <v>3.6985784514980993</v>
      </c>
      <c r="F14" s="9">
        <v>0.36558402887908747</v>
      </c>
      <c r="G14" s="9">
        <f t="shared" si="0"/>
        <v>12.572166563388597</v>
      </c>
    </row>
    <row r="15" spans="1:12">
      <c r="A15" s="6">
        <v>2014</v>
      </c>
      <c r="B15" s="6"/>
      <c r="C15" s="25">
        <v>3.2119488985377025</v>
      </c>
      <c r="D15" s="9">
        <v>3.8507184488310195</v>
      </c>
      <c r="E15" s="9">
        <v>4.3592386186521681</v>
      </c>
      <c r="F15" s="9">
        <v>0.19874254119902704</v>
      </c>
      <c r="G15" s="9">
        <f t="shared" si="0"/>
        <v>11.620648507219917</v>
      </c>
    </row>
    <row r="16" spans="1:12">
      <c r="A16" s="6">
        <v>2015</v>
      </c>
      <c r="B16" s="6"/>
      <c r="C16" s="25">
        <v>1.4118018161337897</v>
      </c>
      <c r="D16" s="9">
        <v>0.89214431521200954</v>
      </c>
      <c r="E16" s="9">
        <v>1.6912981480800631</v>
      </c>
      <c r="F16" s="9">
        <v>0.34077764733737159</v>
      </c>
      <c r="G16" s="9">
        <f t="shared" si="0"/>
        <v>4.3360219267632338</v>
      </c>
    </row>
    <row r="17" spans="1:7">
      <c r="A17" s="6">
        <v>2016</v>
      </c>
      <c r="B17" s="6"/>
      <c r="C17" s="25">
        <v>1.5566962569587259</v>
      </c>
      <c r="D17" s="9">
        <v>0.47177394838522807</v>
      </c>
      <c r="E17" s="9">
        <v>0.69849508977552499</v>
      </c>
      <c r="F17" s="9">
        <v>0.19970392292541639</v>
      </c>
      <c r="G17" s="9">
        <f t="shared" si="0"/>
        <v>2.9266692180448954</v>
      </c>
    </row>
    <row r="18" spans="1:7">
      <c r="A18" s="6">
        <v>2017</v>
      </c>
      <c r="B18" s="6"/>
      <c r="C18" s="25">
        <v>1.5979730918635777</v>
      </c>
      <c r="D18" s="9">
        <v>0.32103541627284371</v>
      </c>
      <c r="E18" s="9">
        <v>0.4314942677453148</v>
      </c>
      <c r="F18" s="9">
        <v>2.9805364176463744E-2</v>
      </c>
      <c r="G18" s="9">
        <f t="shared" si="0"/>
        <v>2.3803081400582</v>
      </c>
    </row>
    <row r="19" spans="1:7">
      <c r="A19" s="6">
        <v>2018</v>
      </c>
      <c r="B19" s="6"/>
      <c r="C19" s="25">
        <v>1.2557668826277373</v>
      </c>
      <c r="D19" s="9">
        <v>0.87425423432678273</v>
      </c>
      <c r="E19" s="9">
        <v>0.29329680781583384</v>
      </c>
      <c r="F19" s="9">
        <v>0.12712318514991577</v>
      </c>
      <c r="G19" s="9">
        <f t="shared" si="0"/>
        <v>2.55044110992027</v>
      </c>
    </row>
    <row r="20" spans="1:7">
      <c r="A20" s="6">
        <v>2019</v>
      </c>
      <c r="C20" s="25">
        <v>0.94048625400454688</v>
      </c>
      <c r="D20" s="9">
        <v>0.85282961581032801</v>
      </c>
      <c r="E20" s="9">
        <v>0.4286057948164988</v>
      </c>
      <c r="F20" s="9">
        <v>0.18625396430009741</v>
      </c>
      <c r="G20" s="9">
        <f t="shared" si="0"/>
        <v>2.4081756289314713</v>
      </c>
    </row>
    <row r="21" spans="1:7">
      <c r="A21" s="6">
        <v>2020</v>
      </c>
      <c r="C21" s="25">
        <v>0.64142211685723272</v>
      </c>
      <c r="D21" s="9">
        <v>0.5020740761565089</v>
      </c>
      <c r="E21" s="9">
        <v>0.5253527368089792</v>
      </c>
      <c r="F21" s="9">
        <v>8.3159492709535279E-2</v>
      </c>
      <c r="G21" s="9">
        <f t="shared" si="0"/>
        <v>1.7520084225322563</v>
      </c>
    </row>
    <row r="22" spans="1:7">
      <c r="A22" s="6">
        <v>2021</v>
      </c>
      <c r="C22" s="25">
        <v>0.46246105984892505</v>
      </c>
      <c r="D22" s="9">
        <v>0.5136859174898315</v>
      </c>
      <c r="E22" s="9">
        <v>0.77648398140615915</v>
      </c>
      <c r="F22" s="9">
        <v>6.8521998837884953E-3</v>
      </c>
      <c r="G22" s="9">
        <f t="shared" si="0"/>
        <v>1.7594831586287043</v>
      </c>
    </row>
    <row r="23" spans="1:7">
      <c r="A23" s="6">
        <v>2022</v>
      </c>
      <c r="C23" s="25">
        <v>0.3994447134804574</v>
      </c>
      <c r="D23" s="9">
        <v>0.59256382034565269</v>
      </c>
      <c r="E23" s="9">
        <v>1.5943190433395376</v>
      </c>
      <c r="F23" s="9">
        <v>3.6278638659930876E-5</v>
      </c>
      <c r="G23" s="9">
        <f t="shared" si="0"/>
        <v>2.5863638558043074</v>
      </c>
    </row>
    <row r="24" spans="1:7">
      <c r="A24" s="6">
        <v>2023</v>
      </c>
      <c r="C24" s="25">
        <v>0.91197988203711533</v>
      </c>
      <c r="D24" s="9">
        <v>1.2094720229031437</v>
      </c>
      <c r="E24" s="9">
        <v>1.3589054633064992</v>
      </c>
      <c r="F24" s="9">
        <v>3.6098635708838228E-2</v>
      </c>
      <c r="G24" s="9">
        <f t="shared" si="0"/>
        <v>3.5164560039555965</v>
      </c>
    </row>
  </sheetData>
  <hyperlinks>
    <hyperlink ref="A1" location="Index!A1" display="Return to index" xr:uid="{7ED9289C-0514-476B-AFFE-227191BCEAD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0B0F0"/>
  </sheetPr>
  <dimension ref="A1:H3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29" sqref="E29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s="48" customFormat="1" ht="23.4">
      <c r="C2" s="49"/>
      <c r="D2" s="10"/>
      <c r="E2" s="10"/>
      <c r="F2" s="10"/>
      <c r="G2" s="49"/>
      <c r="H2" s="7" t="s">
        <v>162</v>
      </c>
    </row>
    <row r="5" spans="1:8">
      <c r="C5" s="20" t="str">
        <f>Index!AD14</f>
        <v>Chart 18 - Light vehicles sales</v>
      </c>
      <c r="D5" s="13"/>
      <c r="E5" s="13"/>
    </row>
    <row r="6" spans="1:8">
      <c r="C6" s="20"/>
    </row>
    <row r="7" spans="1:8" ht="15" customHeight="1">
      <c r="A7" s="4" t="s">
        <v>220</v>
      </c>
      <c r="C7" s="4" t="s">
        <v>281</v>
      </c>
    </row>
    <row r="8" spans="1:8">
      <c r="C8" s="24" t="s">
        <v>282</v>
      </c>
    </row>
    <row r="9" spans="1:8">
      <c r="A9" s="6">
        <v>2000</v>
      </c>
      <c r="B9" s="6"/>
      <c r="C9" s="68">
        <v>1.4036439999999999</v>
      </c>
      <c r="D9" s="11"/>
    </row>
    <row r="10" spans="1:8">
      <c r="A10" s="6">
        <v>2001</v>
      </c>
      <c r="B10" s="6"/>
      <c r="C10" s="68">
        <v>1.510805</v>
      </c>
    </row>
    <row r="11" spans="1:8">
      <c r="A11" s="6">
        <v>2002</v>
      </c>
      <c r="B11" s="6"/>
      <c r="C11" s="68">
        <v>1.4042650000000001</v>
      </c>
    </row>
    <row r="12" spans="1:8">
      <c r="A12" s="6">
        <v>2003</v>
      </c>
      <c r="B12" s="6"/>
      <c r="C12" s="68">
        <v>1.29175</v>
      </c>
    </row>
    <row r="13" spans="1:8">
      <c r="A13" s="6">
        <v>2004</v>
      </c>
      <c r="B13" s="6"/>
      <c r="C13" s="68">
        <v>1.5235209999999999</v>
      </c>
    </row>
    <row r="14" spans="1:8">
      <c r="A14" s="6">
        <v>2005</v>
      </c>
      <c r="B14" s="6"/>
      <c r="C14" s="68">
        <v>1.6198399999999999</v>
      </c>
    </row>
    <row r="15" spans="1:8">
      <c r="A15" s="6">
        <v>2006</v>
      </c>
      <c r="B15" s="6"/>
      <c r="C15" s="68">
        <v>1.832284</v>
      </c>
    </row>
    <row r="16" spans="1:8">
      <c r="A16" s="6">
        <v>2007</v>
      </c>
      <c r="B16" s="6"/>
      <c r="C16" s="68">
        <v>2.3412299999999999</v>
      </c>
    </row>
    <row r="17" spans="1:3">
      <c r="A17" s="6">
        <v>2008</v>
      </c>
      <c r="B17" s="6"/>
      <c r="C17" s="68">
        <v>2.671189</v>
      </c>
    </row>
    <row r="18" spans="1:3">
      <c r="A18" s="6">
        <v>2009</v>
      </c>
      <c r="B18" s="6"/>
      <c r="C18" s="68">
        <v>3.008867</v>
      </c>
    </row>
    <row r="19" spans="1:3">
      <c r="A19" s="6">
        <v>2010</v>
      </c>
      <c r="B19" s="6"/>
      <c r="C19" s="68">
        <v>3.3290289999999998</v>
      </c>
    </row>
    <row r="20" spans="1:3">
      <c r="A20" s="6">
        <v>2011</v>
      </c>
      <c r="C20" s="68">
        <v>3.4258310000000001</v>
      </c>
    </row>
    <row r="21" spans="1:3">
      <c r="A21" s="6">
        <v>2012</v>
      </c>
      <c r="C21" s="68">
        <v>3.6341830000000002</v>
      </c>
    </row>
    <row r="22" spans="1:3">
      <c r="A22" s="6">
        <v>2013</v>
      </c>
      <c r="C22" s="68">
        <v>3.579895</v>
      </c>
    </row>
    <row r="23" spans="1:3">
      <c r="A23" s="6">
        <v>2014</v>
      </c>
      <c r="C23" s="68">
        <v>3.3334790000000001</v>
      </c>
    </row>
    <row r="24" spans="1:3">
      <c r="A24" s="6">
        <v>2015</v>
      </c>
      <c r="C24" s="68">
        <v>2.4805329999999999</v>
      </c>
    </row>
    <row r="25" spans="1:3">
      <c r="A25" s="6">
        <v>2016</v>
      </c>
      <c r="C25" s="68">
        <v>1.9886010000000001</v>
      </c>
    </row>
    <row r="26" spans="1:3">
      <c r="A26" s="6">
        <v>2017</v>
      </c>
      <c r="C26" s="68">
        <v>2.175986</v>
      </c>
    </row>
    <row r="27" spans="1:3">
      <c r="A27" s="6">
        <v>2018</v>
      </c>
      <c r="C27" s="68">
        <v>2.4753560000000001</v>
      </c>
    </row>
    <row r="28" spans="1:3">
      <c r="A28" s="6">
        <v>2019</v>
      </c>
      <c r="C28" s="68">
        <v>2.6655829999999998</v>
      </c>
    </row>
    <row r="29" spans="1:3">
      <c r="A29" s="6">
        <v>2020</v>
      </c>
      <c r="C29" s="68">
        <v>1.954828</v>
      </c>
    </row>
    <row r="30" spans="1:3">
      <c r="A30" s="6">
        <v>2021</v>
      </c>
      <c r="C30" s="68">
        <v>1.977096</v>
      </c>
    </row>
    <row r="31" spans="1:3">
      <c r="A31" s="6">
        <v>2022</v>
      </c>
      <c r="C31" s="68">
        <v>1.9604619999999999</v>
      </c>
    </row>
    <row r="32" spans="1:3">
      <c r="A32" s="6">
        <v>2023</v>
      </c>
      <c r="C32" s="68">
        <v>2.1802299999999999</v>
      </c>
    </row>
  </sheetData>
  <hyperlinks>
    <hyperlink ref="A1" location="Index!A1" display="Return to index" xr:uid="{2BF608F8-796F-41D7-8FAA-E5E4B41429A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0B0F0"/>
  </sheetPr>
  <dimension ref="A1:J1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H26" sqref="H26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5" style="2" customWidth="1"/>
    <col min="5" max="16384" width="9.44140625" style="2"/>
  </cols>
  <sheetData>
    <row r="1" spans="1:10">
      <c r="A1" s="1" t="s">
        <v>161</v>
      </c>
      <c r="B1" s="1"/>
    </row>
    <row r="2" spans="1:10" ht="6" customHeight="1"/>
    <row r="3" spans="1:10" s="49" customFormat="1" ht="23.4">
      <c r="G3" s="10"/>
      <c r="H3" s="10"/>
      <c r="I3" s="10"/>
      <c r="J3" s="7" t="s">
        <v>162</v>
      </c>
    </row>
    <row r="6" spans="1:10">
      <c r="C6" s="3" t="str">
        <f>Index!Q6</f>
        <v>Chart 1 - Sugarcane harvested and planting area of the sugar-energy sector (Brazil)</v>
      </c>
      <c r="D6" s="3"/>
      <c r="E6" s="3"/>
      <c r="F6" s="3"/>
      <c r="G6" s="3"/>
    </row>
    <row r="8" spans="1:10">
      <c r="A8" s="4" t="s">
        <v>218</v>
      </c>
      <c r="B8" s="4"/>
      <c r="C8" s="4" t="s">
        <v>224</v>
      </c>
      <c r="D8" s="4" t="s">
        <v>225</v>
      </c>
      <c r="E8" s="4"/>
    </row>
    <row r="9" spans="1:10">
      <c r="C9" s="161" t="s">
        <v>226</v>
      </c>
      <c r="D9" s="161"/>
      <c r="E9" s="6"/>
    </row>
    <row r="10" spans="1:10">
      <c r="A10" s="79" t="s">
        <v>1</v>
      </c>
      <c r="B10" s="6"/>
      <c r="C10" s="12">
        <v>1.2370763900000001</v>
      </c>
      <c r="D10" s="12">
        <v>9.0045000000000002</v>
      </c>
      <c r="E10" s="6"/>
    </row>
    <row r="11" spans="1:10">
      <c r="A11" s="79" t="s">
        <v>2</v>
      </c>
      <c r="B11" s="6"/>
      <c r="C11" s="12">
        <v>1.0327814599999998</v>
      </c>
      <c r="D11" s="12">
        <v>8.6542000000000012</v>
      </c>
      <c r="E11" s="6"/>
    </row>
    <row r="12" spans="1:10">
      <c r="A12" s="79" t="s">
        <v>3</v>
      </c>
      <c r="B12" s="6"/>
      <c r="C12" s="12">
        <v>1.0182238699999999</v>
      </c>
      <c r="D12" s="12">
        <v>9.0492000000000008</v>
      </c>
      <c r="E12" s="6"/>
    </row>
    <row r="13" spans="1:10">
      <c r="A13" s="79" t="s">
        <v>4</v>
      </c>
      <c r="B13" s="6"/>
      <c r="C13" s="12">
        <v>1.203308</v>
      </c>
      <c r="D13" s="12">
        <v>8.7294999999999998</v>
      </c>
      <c r="E13" s="6"/>
    </row>
    <row r="14" spans="1:10">
      <c r="A14" s="79" t="s">
        <v>5</v>
      </c>
      <c r="B14" s="6"/>
      <c r="C14" s="12">
        <v>1.2705</v>
      </c>
      <c r="D14" s="12">
        <v>8.5891999999999999</v>
      </c>
      <c r="E14" s="6"/>
    </row>
    <row r="15" spans="1:10">
      <c r="A15" s="79" t="s">
        <v>6</v>
      </c>
      <c r="B15" s="6"/>
      <c r="C15" s="12">
        <v>1.3318000000000001</v>
      </c>
      <c r="D15" s="12">
        <v>8.4420199999999994</v>
      </c>
      <c r="E15" s="6"/>
    </row>
    <row r="16" spans="1:10">
      <c r="A16" s="79" t="s">
        <v>7</v>
      </c>
      <c r="B16" s="6"/>
      <c r="C16" s="12">
        <v>1.1774</v>
      </c>
      <c r="D16" s="12">
        <v>8.6160999999999994</v>
      </c>
      <c r="E16" s="6"/>
    </row>
    <row r="17" spans="1:4">
      <c r="A17" s="6" t="s">
        <v>8</v>
      </c>
      <c r="B17" s="6"/>
      <c r="C17" s="12">
        <v>1.20425038</v>
      </c>
      <c r="D17" s="12">
        <v>8.3450279999999992</v>
      </c>
    </row>
    <row r="18" spans="1:4">
      <c r="A18" s="6" t="s">
        <v>9</v>
      </c>
      <c r="C18" s="12">
        <v>1.3046526700000001</v>
      </c>
      <c r="D18" s="12">
        <v>8.2927259945733294</v>
      </c>
    </row>
    <row r="19" spans="1:4">
      <c r="A19" s="6" t="s">
        <v>10</v>
      </c>
      <c r="B19" s="6"/>
      <c r="C19" s="12">
        <v>1.3016152599999999</v>
      </c>
      <c r="D19" s="12">
        <v>8.3339285132178205</v>
      </c>
    </row>
  </sheetData>
  <mergeCells count="1">
    <mergeCell ref="C9:D9"/>
  </mergeCells>
  <hyperlinks>
    <hyperlink ref="A1" location="Index!A1" display="Return to index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7CF6-E874-434C-BB12-B83B224C8C19}">
  <sheetPr>
    <tabColor rgb="FF00B0F0"/>
  </sheetPr>
  <dimension ref="A1:H2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N29" sqref="N29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21.44140625" style="2" customWidth="1"/>
    <col min="4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s="48" customFormat="1" ht="23.4">
      <c r="C2" s="49"/>
      <c r="D2" s="10"/>
      <c r="E2" s="10"/>
      <c r="F2" s="10"/>
      <c r="G2" s="49"/>
      <c r="H2" s="7" t="s">
        <v>162</v>
      </c>
    </row>
    <row r="5" spans="1:8">
      <c r="C5" s="20" t="str">
        <f>Index!AD18</f>
        <v>Chart 19 - Motorcycle sales</v>
      </c>
      <c r="D5" s="13"/>
      <c r="E5" s="13"/>
    </row>
    <row r="6" spans="1:8">
      <c r="C6" s="20"/>
    </row>
    <row r="7" spans="1:8" ht="15" customHeight="1">
      <c r="A7" s="4" t="s">
        <v>220</v>
      </c>
      <c r="C7" s="4" t="s">
        <v>281</v>
      </c>
    </row>
    <row r="8" spans="1:8">
      <c r="C8" s="24" t="s">
        <v>282</v>
      </c>
    </row>
    <row r="9" spans="1:8">
      <c r="A9" s="6">
        <v>2004</v>
      </c>
      <c r="B9" s="6"/>
      <c r="C9" s="68">
        <v>0.89613799999999999</v>
      </c>
      <c r="D9" s="11"/>
    </row>
    <row r="10" spans="1:8">
      <c r="A10" s="6">
        <v>2005</v>
      </c>
      <c r="B10" s="6"/>
      <c r="C10" s="68">
        <v>1.0269440000000001</v>
      </c>
    </row>
    <row r="11" spans="1:8">
      <c r="A11" s="6">
        <v>2006</v>
      </c>
      <c r="B11" s="6"/>
      <c r="C11" s="68">
        <v>1.287846</v>
      </c>
    </row>
    <row r="12" spans="1:8">
      <c r="A12" s="6">
        <v>2007</v>
      </c>
      <c r="B12" s="6"/>
      <c r="C12" s="68">
        <v>1.7087140000000001</v>
      </c>
    </row>
    <row r="13" spans="1:8">
      <c r="A13" s="6">
        <v>2008</v>
      </c>
      <c r="B13" s="6"/>
      <c r="C13" s="68">
        <v>1.9253670000000001</v>
      </c>
    </row>
    <row r="14" spans="1:8">
      <c r="A14" s="6">
        <v>2009</v>
      </c>
      <c r="B14" s="6"/>
      <c r="C14" s="68">
        <v>1.609148</v>
      </c>
    </row>
    <row r="15" spans="1:8">
      <c r="A15" s="6">
        <v>2010</v>
      </c>
      <c r="B15" s="6"/>
      <c r="C15" s="68">
        <v>1.8037669999999999</v>
      </c>
    </row>
    <row r="16" spans="1:8">
      <c r="A16" s="6">
        <v>2011</v>
      </c>
      <c r="C16" s="68">
        <v>1.940531</v>
      </c>
    </row>
    <row r="17" spans="1:3">
      <c r="A17" s="6">
        <v>2012</v>
      </c>
      <c r="C17" s="68">
        <v>1.6375059999999999</v>
      </c>
    </row>
    <row r="18" spans="1:3">
      <c r="A18" s="6">
        <v>2013</v>
      </c>
      <c r="C18" s="68">
        <v>1.515687</v>
      </c>
    </row>
    <row r="19" spans="1:3">
      <c r="A19" s="6">
        <v>2014</v>
      </c>
      <c r="C19" s="68">
        <v>1.429908</v>
      </c>
    </row>
    <row r="20" spans="1:3">
      <c r="A20" s="6">
        <v>2015</v>
      </c>
      <c r="C20" s="68">
        <v>1.27325</v>
      </c>
    </row>
    <row r="21" spans="1:3">
      <c r="A21" s="6">
        <v>2016</v>
      </c>
      <c r="C21" s="68">
        <v>0.99797999999999998</v>
      </c>
    </row>
    <row r="22" spans="1:3">
      <c r="A22" s="6">
        <v>2017</v>
      </c>
      <c r="C22" s="68">
        <v>0.85121100000000005</v>
      </c>
    </row>
    <row r="23" spans="1:3">
      <c r="A23" s="6">
        <v>2018</v>
      </c>
      <c r="C23" s="68">
        <v>0.94036200000000003</v>
      </c>
    </row>
    <row r="24" spans="1:3">
      <c r="A24" s="6">
        <v>2019</v>
      </c>
      <c r="C24" s="68">
        <v>1.077553</v>
      </c>
    </row>
    <row r="25" spans="1:3">
      <c r="A25" s="6">
        <v>2020</v>
      </c>
      <c r="C25" s="68">
        <v>0.91550200000000004</v>
      </c>
    </row>
    <row r="26" spans="1:3">
      <c r="A26" s="6">
        <v>2021</v>
      </c>
      <c r="C26" s="68">
        <v>1.1573690000000001</v>
      </c>
    </row>
    <row r="27" spans="1:3">
      <c r="A27" s="6">
        <v>2022</v>
      </c>
      <c r="C27" s="68">
        <v>1.3621829999999999</v>
      </c>
    </row>
    <row r="28" spans="1:3">
      <c r="A28" s="6">
        <v>2023</v>
      </c>
      <c r="C28" s="68">
        <v>1.581526</v>
      </c>
    </row>
  </sheetData>
  <hyperlinks>
    <hyperlink ref="A1" location="Index!A1" display="Return to index" xr:uid="{D99F8F86-155D-4EF5-A952-A2BC3F9EE4D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8070-7B60-4457-BB0A-525E5EACA054}">
  <sheetPr>
    <tabColor rgb="FF00B0F0"/>
  </sheetPr>
  <dimension ref="A1:G2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C8" sqref="C8"/>
    </sheetView>
  </sheetViews>
  <sheetFormatPr defaultRowHeight="14.4"/>
  <cols>
    <col min="1" max="1" width="13" customWidth="1"/>
    <col min="2" max="2" width="8.5546875" customWidth="1"/>
    <col min="3" max="4" width="19" customWidth="1"/>
    <col min="5" max="5" width="15.33203125" customWidth="1"/>
  </cols>
  <sheetData>
    <row r="1" spans="1:7" ht="15" customHeight="1">
      <c r="A1" s="1" t="s">
        <v>161</v>
      </c>
      <c r="B1" s="1"/>
      <c r="C1" s="2"/>
      <c r="D1" s="2"/>
      <c r="E1" s="2"/>
      <c r="F1" s="2"/>
      <c r="G1" s="2"/>
    </row>
    <row r="2" spans="1:7" ht="23.25" customHeight="1">
      <c r="A2" s="48"/>
      <c r="B2" s="48"/>
      <c r="C2" s="49"/>
      <c r="D2" s="10"/>
      <c r="E2" s="10"/>
      <c r="F2" s="49"/>
      <c r="G2" s="7" t="s">
        <v>162</v>
      </c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>
      <c r="C5" s="33" t="str">
        <f>Index!AD22</f>
        <v>Chart 20 - Otto Cycle fuels demand – 5-Year Variation Range vs. 2023</v>
      </c>
    </row>
    <row r="6" spans="1:7">
      <c r="C6" s="33"/>
    </row>
    <row r="7" spans="1:7">
      <c r="A7" s="95" t="s">
        <v>222</v>
      </c>
      <c r="C7" s="43" t="s">
        <v>286</v>
      </c>
      <c r="D7" s="43"/>
      <c r="E7" s="15">
        <v>2023</v>
      </c>
    </row>
    <row r="8" spans="1:7">
      <c r="C8" s="97" t="s">
        <v>283</v>
      </c>
      <c r="D8" s="100" t="s">
        <v>284</v>
      </c>
      <c r="E8" s="98"/>
    </row>
    <row r="9" spans="1:7">
      <c r="C9" s="29" t="s">
        <v>285</v>
      </c>
      <c r="D9" s="29"/>
      <c r="E9" s="29"/>
    </row>
    <row r="10" spans="1:7">
      <c r="A10" s="83" t="s">
        <v>35</v>
      </c>
      <c r="C10" s="9">
        <v>4.7796701958227334</v>
      </c>
      <c r="D10" s="110">
        <v>4.1079549979229366</v>
      </c>
      <c r="E10" s="99">
        <v>4.5998955108152053</v>
      </c>
      <c r="F10" s="121"/>
    </row>
    <row r="11" spans="1:7">
      <c r="A11" s="83" t="s">
        <v>36</v>
      </c>
      <c r="C11" s="9">
        <v>4.6993065289966189</v>
      </c>
      <c r="D11" s="110">
        <v>3.9239788813888823</v>
      </c>
      <c r="E11" s="99">
        <v>4.6993065289966189</v>
      </c>
      <c r="F11" s="121"/>
    </row>
    <row r="12" spans="1:7">
      <c r="A12" s="83" t="s">
        <v>37</v>
      </c>
      <c r="C12" s="9">
        <v>4.871690170167728</v>
      </c>
      <c r="D12" s="110">
        <v>3.7204369554791654</v>
      </c>
      <c r="E12" s="99">
        <v>4.871690170167728</v>
      </c>
      <c r="F12" s="121"/>
    </row>
    <row r="13" spans="1:7">
      <c r="A13" s="83" t="s">
        <v>38</v>
      </c>
      <c r="C13" s="9">
        <v>4.4992315202657718</v>
      </c>
      <c r="D13" s="110">
        <v>3.1256384494844367</v>
      </c>
      <c r="E13" s="99">
        <v>4.4992315202657718</v>
      </c>
      <c r="F13" s="121"/>
    </row>
    <row r="14" spans="1:7">
      <c r="A14" s="83" t="s">
        <v>39</v>
      </c>
      <c r="C14" s="9">
        <v>5.111079896455319</v>
      </c>
      <c r="D14" s="110">
        <v>3.5277323542016878</v>
      </c>
      <c r="E14" s="99">
        <v>5.111079896455319</v>
      </c>
      <c r="F14" s="121"/>
    </row>
    <row r="15" spans="1:7">
      <c r="A15" s="83" t="s">
        <v>40</v>
      </c>
      <c r="C15" s="9">
        <v>5.0066159792421079</v>
      </c>
      <c r="D15" s="110">
        <v>3.7566716145101546</v>
      </c>
      <c r="E15" s="99">
        <v>5.0066159792421079</v>
      </c>
      <c r="F15" s="121"/>
    </row>
    <row r="16" spans="1:7">
      <c r="A16" s="83" t="s">
        <v>41</v>
      </c>
      <c r="C16" s="9">
        <v>4.7415311064989965</v>
      </c>
      <c r="D16" s="110">
        <v>4.0995627108445438</v>
      </c>
      <c r="E16" s="99">
        <v>4.7415311064989965</v>
      </c>
      <c r="F16" s="121"/>
    </row>
    <row r="17" spans="1:5">
      <c r="A17" s="83" t="s">
        <v>42</v>
      </c>
      <c r="C17" s="9">
        <v>5.0872295034264532</v>
      </c>
      <c r="D17" s="110">
        <v>4.0708803155546658</v>
      </c>
      <c r="E17" s="99">
        <v>5.0872295034264532</v>
      </c>
    </row>
    <row r="18" spans="1:5">
      <c r="A18" s="83" t="s">
        <v>43</v>
      </c>
      <c r="C18" s="9">
        <v>4.9405888030222016</v>
      </c>
      <c r="D18" s="110">
        <v>4.2822842256007752</v>
      </c>
      <c r="E18" s="99">
        <v>4.9405888030222016</v>
      </c>
    </row>
    <row r="19" spans="1:5">
      <c r="A19" s="83" t="s">
        <v>44</v>
      </c>
      <c r="C19" s="9">
        <v>5.0854450384549104</v>
      </c>
      <c r="D19" s="110">
        <v>4.5293727678850138</v>
      </c>
      <c r="E19" s="99">
        <v>5.0854450384549104</v>
      </c>
    </row>
    <row r="20" spans="1:5">
      <c r="A20" s="83" t="s">
        <v>45</v>
      </c>
      <c r="C20" s="9">
        <v>4.9885705813380259</v>
      </c>
      <c r="D20" s="110">
        <v>4.3307110767938664</v>
      </c>
      <c r="E20" s="99">
        <v>4.9885705813380259</v>
      </c>
    </row>
    <row r="21" spans="1:5">
      <c r="A21" s="83" t="s">
        <v>46</v>
      </c>
      <c r="C21" s="9">
        <v>5.5674786927583462</v>
      </c>
      <c r="D21" s="110">
        <v>4.857977524585066</v>
      </c>
      <c r="E21" s="99">
        <v>5.5091385879066639</v>
      </c>
    </row>
  </sheetData>
  <hyperlinks>
    <hyperlink ref="A1" location="Index!A1" display="Return to index" xr:uid="{CD48040B-6712-431D-93C1-1438A6F9816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>
    <tabColor rgb="FF00B0F0"/>
  </sheetPr>
  <dimension ref="A1:I19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26" sqref="L26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6" width="12" style="2" bestFit="1" customWidth="1"/>
    <col min="7" max="9" width="17" style="2" customWidth="1"/>
    <col min="10" max="16384" width="9.44140625" style="2"/>
  </cols>
  <sheetData>
    <row r="1" spans="1:9">
      <c r="A1" s="1" t="s">
        <v>161</v>
      </c>
      <c r="B1" s="1"/>
    </row>
    <row r="2" spans="1:9" s="48" customFormat="1" ht="23.4">
      <c r="D2" s="10"/>
      <c r="E2" s="10"/>
      <c r="F2" s="10"/>
      <c r="G2" s="49"/>
      <c r="H2" s="7" t="s">
        <v>162</v>
      </c>
      <c r="I2" s="7"/>
    </row>
    <row r="5" spans="1:9">
      <c r="C5" s="13" t="str">
        <f>Index!AD26</f>
        <v>Chart 21 - Otto Cycle fuels demand and share of different fuels</v>
      </c>
      <c r="D5" s="13"/>
      <c r="E5" s="13"/>
    </row>
    <row r="7" spans="1:9" ht="15" customHeight="1">
      <c r="A7" s="4" t="s">
        <v>220</v>
      </c>
      <c r="C7" s="4" t="s">
        <v>287</v>
      </c>
      <c r="D7" s="4" t="s">
        <v>263</v>
      </c>
      <c r="E7" s="4" t="s">
        <v>264</v>
      </c>
      <c r="F7" s="31" t="s">
        <v>13</v>
      </c>
      <c r="G7" s="15" t="s">
        <v>287</v>
      </c>
      <c r="H7" s="4" t="s">
        <v>263</v>
      </c>
      <c r="I7" s="4" t="s">
        <v>264</v>
      </c>
    </row>
    <row r="8" spans="1:9" ht="15" customHeight="1">
      <c r="B8" s="4"/>
      <c r="C8" s="29" t="s">
        <v>288</v>
      </c>
      <c r="D8" s="29"/>
      <c r="E8" s="29"/>
      <c r="F8" s="32"/>
      <c r="G8" s="30" t="s">
        <v>11</v>
      </c>
      <c r="H8" s="27"/>
      <c r="I8" s="27"/>
    </row>
    <row r="9" spans="1:9">
      <c r="A9" s="6">
        <v>2013</v>
      </c>
      <c r="B9" s="6"/>
      <c r="C9" s="9">
        <v>31.679224851199994</v>
      </c>
      <c r="D9" s="9">
        <v>9.6860359708000043</v>
      </c>
      <c r="E9" s="9">
        <v>9.2189999999999994</v>
      </c>
      <c r="F9" s="119">
        <f t="shared" ref="F9:F19" si="0">SUM(C9:E9)</f>
        <v>50.584260821999997</v>
      </c>
      <c r="G9" s="54">
        <f t="shared" ref="G9:I19" si="1">C9/$F9</f>
        <v>0.6262664381451658</v>
      </c>
      <c r="H9" s="18">
        <f t="shared" si="1"/>
        <v>0.1914831968165753</v>
      </c>
      <c r="I9" s="18">
        <f t="shared" si="1"/>
        <v>0.18225036503825892</v>
      </c>
    </row>
    <row r="10" spans="1:9">
      <c r="A10" s="6">
        <v>2014</v>
      </c>
      <c r="B10" s="6"/>
      <c r="C10" s="9">
        <v>33.353040750254408</v>
      </c>
      <c r="D10" s="9">
        <v>11.015724000000001</v>
      </c>
      <c r="E10" s="9">
        <v>9.7806576000000014</v>
      </c>
      <c r="F10" s="119">
        <f t="shared" si="0"/>
        <v>54.149422350254412</v>
      </c>
      <c r="G10" s="54">
        <f t="shared" si="1"/>
        <v>0.61594453463449927</v>
      </c>
      <c r="H10" s="18">
        <f t="shared" si="1"/>
        <v>0.20343197622214793</v>
      </c>
      <c r="I10" s="18">
        <f t="shared" si="1"/>
        <v>0.18062348914335277</v>
      </c>
    </row>
    <row r="11" spans="1:9">
      <c r="A11" s="6">
        <v>2015</v>
      </c>
      <c r="B11" s="6"/>
      <c r="C11" s="9">
        <v>30.203735865930003</v>
      </c>
      <c r="D11" s="9">
        <v>10.940056</v>
      </c>
      <c r="E11" s="9">
        <v>13.152108199999999</v>
      </c>
      <c r="F11" s="119">
        <f t="shared" si="0"/>
        <v>54.295900065930006</v>
      </c>
      <c r="G11" s="54">
        <f t="shared" si="1"/>
        <v>0.5562802316428026</v>
      </c>
      <c r="H11" s="18">
        <f t="shared" si="1"/>
        <v>0.20148954132293218</v>
      </c>
      <c r="I11" s="18">
        <f t="shared" si="1"/>
        <v>0.24223022703426517</v>
      </c>
    </row>
    <row r="12" spans="1:9">
      <c r="A12" s="6">
        <v>2016</v>
      </c>
      <c r="B12" s="6"/>
      <c r="C12" s="9">
        <v>31.40392977094</v>
      </c>
      <c r="D12" s="9">
        <v>11.10027</v>
      </c>
      <c r="E12" s="9">
        <v>10.915789499999999</v>
      </c>
      <c r="F12" s="119">
        <f t="shared" si="0"/>
        <v>53.419989270939993</v>
      </c>
      <c r="G12" s="54">
        <f t="shared" si="1"/>
        <v>0.58786851512947536</v>
      </c>
      <c r="H12" s="18">
        <f t="shared" si="1"/>
        <v>0.20779244158400551</v>
      </c>
      <c r="I12" s="18">
        <f t="shared" si="1"/>
        <v>0.2043390432865192</v>
      </c>
    </row>
    <row r="13" spans="1:9">
      <c r="A13" s="6">
        <v>2017</v>
      </c>
      <c r="B13" s="6"/>
      <c r="C13" s="9">
        <v>32.229158369489994</v>
      </c>
      <c r="D13" s="9">
        <v>12.07156589235</v>
      </c>
      <c r="E13" s="9">
        <v>10.159985593883997</v>
      </c>
      <c r="F13" s="119">
        <f t="shared" si="0"/>
        <v>54.460709855723991</v>
      </c>
      <c r="G13" s="54">
        <f t="shared" si="1"/>
        <v>0.5917873353996066</v>
      </c>
      <c r="H13" s="18">
        <f t="shared" si="1"/>
        <v>0.22165641844055473</v>
      </c>
      <c r="I13" s="18">
        <f t="shared" si="1"/>
        <v>0.18655624615983868</v>
      </c>
    </row>
    <row r="14" spans="1:9">
      <c r="A14" s="6">
        <v>2018</v>
      </c>
      <c r="B14" s="6"/>
      <c r="C14" s="9">
        <v>27.99679886126</v>
      </c>
      <c r="D14" s="9">
        <v>10.214283496050003</v>
      </c>
      <c r="E14" s="9">
        <v>14.086629585769998</v>
      </c>
      <c r="F14" s="119">
        <f t="shared" si="0"/>
        <v>52.297711943080003</v>
      </c>
      <c r="G14" s="54">
        <f t="shared" si="1"/>
        <v>0.53533506191879432</v>
      </c>
      <c r="H14" s="18">
        <f t="shared" si="1"/>
        <v>0.19531033226017738</v>
      </c>
      <c r="I14" s="18">
        <f t="shared" si="1"/>
        <v>0.26935460582102833</v>
      </c>
    </row>
    <row r="15" spans="1:9">
      <c r="A15" s="6">
        <v>2019</v>
      </c>
      <c r="B15" s="6"/>
      <c r="C15" s="9">
        <v>27.860476842099999</v>
      </c>
      <c r="D15" s="9">
        <v>10.553621</v>
      </c>
      <c r="E15" s="9">
        <v>16.272811099999995</v>
      </c>
      <c r="F15" s="119">
        <f t="shared" si="0"/>
        <v>54.68690894209999</v>
      </c>
      <c r="G15" s="54">
        <f t="shared" si="1"/>
        <v>0.5094542255368173</v>
      </c>
      <c r="H15" s="18">
        <f t="shared" si="1"/>
        <v>0.19298258402524987</v>
      </c>
      <c r="I15" s="18">
        <f t="shared" si="1"/>
        <v>0.29756319043793289</v>
      </c>
    </row>
    <row r="16" spans="1:9">
      <c r="A16" s="6">
        <v>2020</v>
      </c>
      <c r="B16"/>
      <c r="C16" s="12">
        <v>26.151238341180001</v>
      </c>
      <c r="D16" s="12">
        <v>9.7784300000000002</v>
      </c>
      <c r="E16" s="12">
        <v>13.884056824637678</v>
      </c>
      <c r="F16" s="119">
        <f t="shared" si="0"/>
        <v>49.813725165817687</v>
      </c>
      <c r="G16" s="54">
        <f>C16/$F16</f>
        <v>0.52498058023424143</v>
      </c>
      <c r="H16" s="18">
        <f t="shared" si="1"/>
        <v>0.19629991468114466</v>
      </c>
      <c r="I16" s="18">
        <f t="shared" si="1"/>
        <v>0.27871950508461385</v>
      </c>
    </row>
    <row r="17" spans="1:9">
      <c r="A17" s="6">
        <v>2021</v>
      </c>
      <c r="B17"/>
      <c r="C17" s="12">
        <v>28.70166341074</v>
      </c>
      <c r="D17" s="12">
        <v>11.05256</v>
      </c>
      <c r="E17" s="12">
        <v>12.301611631594204</v>
      </c>
      <c r="F17" s="119">
        <f t="shared" si="0"/>
        <v>52.055835042334202</v>
      </c>
      <c r="G17" s="54">
        <f>C17/$F17</f>
        <v>0.55136303907906747</v>
      </c>
      <c r="H17" s="18">
        <f t="shared" si="1"/>
        <v>0.21232125065348675</v>
      </c>
      <c r="I17" s="18">
        <f t="shared" si="1"/>
        <v>0.23631571026744586</v>
      </c>
    </row>
    <row r="18" spans="1:9">
      <c r="A18" s="6">
        <v>2022</v>
      </c>
      <c r="B18"/>
      <c r="C18" s="12">
        <v>31.418668628620001</v>
      </c>
      <c r="D18" s="12">
        <v>12.197772000000001</v>
      </c>
      <c r="E18" s="12">
        <v>11.861294900000001</v>
      </c>
      <c r="F18" s="119">
        <f t="shared" si="0"/>
        <v>55.477735528620002</v>
      </c>
      <c r="G18" s="54">
        <f>C18/$F18</f>
        <v>0.56632932705790873</v>
      </c>
      <c r="H18" s="18">
        <f t="shared" si="1"/>
        <v>0.21986787823571821</v>
      </c>
      <c r="I18" s="18">
        <f t="shared" si="1"/>
        <v>0.21380279470637306</v>
      </c>
    </row>
    <row r="19" spans="1:9">
      <c r="A19" s="6">
        <v>2023</v>
      </c>
      <c r="B19"/>
      <c r="C19" s="12">
        <v>33.601691426590001</v>
      </c>
      <c r="D19" s="12">
        <v>12.855314999999999</v>
      </c>
      <c r="E19" s="12">
        <v>12.6833168</v>
      </c>
      <c r="F19" s="119">
        <f t="shared" si="0"/>
        <v>59.140323226589999</v>
      </c>
      <c r="G19" s="54">
        <f>C19/$F19</f>
        <v>0.56816888365402762</v>
      </c>
      <c r="H19" s="18">
        <f t="shared" si="1"/>
        <v>0.21736971153752738</v>
      </c>
      <c r="I19" s="18">
        <f t="shared" si="1"/>
        <v>0.214461404808445</v>
      </c>
    </row>
  </sheetData>
  <hyperlinks>
    <hyperlink ref="A1" location="Index!A1" display="Return to index" xr:uid="{FA3DAECE-D059-4D33-8A41-645C91044CE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>
    <tabColor rgb="FF00B0F0"/>
  </sheetPr>
  <dimension ref="A1:I1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26" sqref="L26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C2" s="49"/>
      <c r="D2" s="10"/>
      <c r="E2" s="10"/>
      <c r="F2" s="10"/>
      <c r="G2" s="49"/>
      <c r="H2" s="7"/>
      <c r="I2" s="7" t="s">
        <v>162</v>
      </c>
    </row>
    <row r="5" spans="1:9">
      <c r="C5" s="13" t="str">
        <f>Index!AD30</f>
        <v>Chart 22 – Demand of hydrous ethanol and type C gasoline</v>
      </c>
      <c r="D5" s="13"/>
      <c r="E5" s="13"/>
    </row>
    <row r="7" spans="1:9" ht="15" customHeight="1">
      <c r="A7" s="4" t="s">
        <v>220</v>
      </c>
      <c r="C7" s="4" t="s">
        <v>289</v>
      </c>
      <c r="D7" s="4" t="s">
        <v>264</v>
      </c>
    </row>
    <row r="8" spans="1:9">
      <c r="B8" s="4"/>
      <c r="C8" s="29" t="s">
        <v>250</v>
      </c>
      <c r="D8" s="29"/>
    </row>
    <row r="9" spans="1:9">
      <c r="A9" s="6">
        <v>2013</v>
      </c>
      <c r="B9" s="6"/>
      <c r="C9" s="12">
        <v>41.365260821999996</v>
      </c>
      <c r="D9" s="12">
        <v>13.17</v>
      </c>
    </row>
    <row r="10" spans="1:9">
      <c r="A10" s="6">
        <v>2014</v>
      </c>
      <c r="B10" s="6"/>
      <c r="C10" s="12">
        <v>44.368764750254407</v>
      </c>
      <c r="D10" s="12">
        <v>13.972368000000001</v>
      </c>
    </row>
    <row r="11" spans="1:9">
      <c r="A11" s="6">
        <v>2015</v>
      </c>
      <c r="B11" s="6"/>
      <c r="C11" s="12">
        <v>41.143791865930005</v>
      </c>
      <c r="D11" s="12">
        <v>18.788726</v>
      </c>
    </row>
    <row r="12" spans="1:9">
      <c r="A12" s="6">
        <v>2016</v>
      </c>
      <c r="B12" s="6"/>
      <c r="C12" s="12">
        <v>42.504199770940005</v>
      </c>
      <c r="D12" s="12">
        <v>15.593985000000002</v>
      </c>
    </row>
    <row r="13" spans="1:9">
      <c r="A13" s="6">
        <v>2017</v>
      </c>
      <c r="B13" s="6"/>
      <c r="C13" s="12">
        <v>44.300724261839996</v>
      </c>
      <c r="D13" s="12">
        <v>14.514265134119999</v>
      </c>
      <c r="F13" s="11"/>
    </row>
    <row r="14" spans="1:9">
      <c r="A14" s="6">
        <v>2018</v>
      </c>
      <c r="B14" s="6"/>
      <c r="C14" s="12">
        <v>38.211082357309998</v>
      </c>
      <c r="D14" s="12">
        <v>20.123756551099998</v>
      </c>
    </row>
    <row r="15" spans="1:9">
      <c r="A15" s="6">
        <v>2019</v>
      </c>
      <c r="B15" s="6"/>
      <c r="C15" s="12">
        <v>38.414097842099999</v>
      </c>
      <c r="D15" s="12">
        <v>23.246872999999994</v>
      </c>
    </row>
    <row r="16" spans="1:9">
      <c r="A16" s="6">
        <v>2020</v>
      </c>
      <c r="B16"/>
      <c r="C16" s="12">
        <v>35.929668341180005</v>
      </c>
      <c r="D16" s="12">
        <v>19.834366892339542</v>
      </c>
    </row>
    <row r="17" spans="1:4">
      <c r="A17" s="6">
        <v>2021</v>
      </c>
      <c r="B17"/>
      <c r="C17" s="12">
        <v>39.754223410740003</v>
      </c>
      <c r="D17" s="12">
        <v>17.573730902277436</v>
      </c>
    </row>
    <row r="18" spans="1:4">
      <c r="A18" s="6">
        <v>2022</v>
      </c>
      <c r="B18"/>
      <c r="C18" s="12">
        <v>43.616440628619998</v>
      </c>
      <c r="D18" s="12">
        <v>16.944707000000001</v>
      </c>
    </row>
    <row r="19" spans="1:4">
      <c r="A19" s="6">
        <v>2023</v>
      </c>
      <c r="B19"/>
      <c r="C19" s="12">
        <v>46.457006426589999</v>
      </c>
      <c r="D19" s="12">
        <v>18.119024000000003</v>
      </c>
    </row>
  </sheetData>
  <hyperlinks>
    <hyperlink ref="A1" location="Index!A1" display="Return to index" xr:uid="{0494E293-DA9C-4406-9731-F75F6841C7C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9">
    <tabColor rgb="FF00B0F0"/>
  </sheetPr>
  <dimension ref="A1:I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32" sqref="J32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C2" s="49"/>
      <c r="D2" s="49"/>
      <c r="E2" s="10"/>
      <c r="F2" s="10"/>
      <c r="G2" s="7"/>
      <c r="H2" s="7"/>
      <c r="I2" s="7" t="s">
        <v>162</v>
      </c>
    </row>
    <row r="5" spans="1:9">
      <c r="C5" s="13" t="str">
        <f>Index!AD34</f>
        <v>Chart 23 - Production, demand and liquid imports of type A gasoline</v>
      </c>
      <c r="D5" s="13"/>
      <c r="E5" s="13"/>
    </row>
    <row r="7" spans="1:9" ht="15" customHeight="1">
      <c r="A7" s="4" t="s">
        <v>220</v>
      </c>
      <c r="C7" s="4" t="s">
        <v>265</v>
      </c>
      <c r="D7" s="4" t="s">
        <v>290</v>
      </c>
      <c r="E7" s="4" t="s">
        <v>291</v>
      </c>
    </row>
    <row r="8" spans="1:9">
      <c r="B8" s="4"/>
      <c r="C8" s="29" t="s">
        <v>250</v>
      </c>
      <c r="D8" s="29"/>
      <c r="E8" s="29"/>
    </row>
    <row r="9" spans="1:9">
      <c r="A9" s="6">
        <v>2016</v>
      </c>
      <c r="C9" s="9">
        <v>28.186574</v>
      </c>
      <c r="D9" s="9">
        <v>31.40392977094</v>
      </c>
      <c r="E9" s="9">
        <v>3.0817410000000001</v>
      </c>
    </row>
    <row r="10" spans="1:9">
      <c r="A10" s="6">
        <v>2017</v>
      </c>
      <c r="C10" s="9">
        <v>28.337593000000002</v>
      </c>
      <c r="D10" s="9">
        <v>32.229158369489994</v>
      </c>
      <c r="E10" s="9">
        <v>4.0105150000000007</v>
      </c>
    </row>
    <row r="11" spans="1:9">
      <c r="A11" s="6">
        <v>2018</v>
      </c>
      <c r="C11" s="9">
        <v>26.011192000000001</v>
      </c>
      <c r="D11" s="9">
        <v>27.99679886126</v>
      </c>
      <c r="E11" s="9">
        <v>1.843512</v>
      </c>
    </row>
    <row r="12" spans="1:9">
      <c r="A12" s="6">
        <v>2019</v>
      </c>
      <c r="C12" s="9">
        <v>25.394562999999998</v>
      </c>
      <c r="D12" s="9">
        <v>27.860476842099999</v>
      </c>
      <c r="E12" s="9">
        <v>2.8740150000000009</v>
      </c>
    </row>
    <row r="13" spans="1:9">
      <c r="A13" s="6">
        <v>2020</v>
      </c>
      <c r="C13" s="9">
        <v>23.547238</v>
      </c>
      <c r="D13" s="9">
        <v>26.151238341180001</v>
      </c>
      <c r="E13" s="9">
        <v>2.5727359999999999</v>
      </c>
    </row>
    <row r="14" spans="1:9">
      <c r="A14" s="6">
        <v>2021</v>
      </c>
      <c r="C14" s="9">
        <v>28.099701000000007</v>
      </c>
      <c r="D14" s="9">
        <v>28.70166341074</v>
      </c>
      <c r="E14" s="9">
        <v>0.96038999999999985</v>
      </c>
    </row>
    <row r="15" spans="1:9">
      <c r="A15" s="6">
        <v>2022</v>
      </c>
      <c r="C15" s="9">
        <v>28.673702000000002</v>
      </c>
      <c r="D15" s="9">
        <v>31.418668628620001</v>
      </c>
      <c r="E15" s="9">
        <v>3.6002900000000002</v>
      </c>
    </row>
    <row r="16" spans="1:9">
      <c r="A16" s="6">
        <v>2023</v>
      </c>
      <c r="C16" s="9">
        <v>30.638453000000002</v>
      </c>
      <c r="D16" s="9">
        <v>33.601691426590001</v>
      </c>
      <c r="E16" s="9">
        <v>2.5102960000000003</v>
      </c>
    </row>
  </sheetData>
  <hyperlinks>
    <hyperlink ref="A1" location="Index!A1" display="Return to index" xr:uid="{D263DF22-6AAA-4F05-A773-E4D0F54A631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>
    <tabColor rgb="FF00B0F0"/>
  </sheetPr>
  <dimension ref="A1:I56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S14" sqref="S14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D2" s="7"/>
      <c r="E2" s="10"/>
      <c r="F2" s="10"/>
      <c r="G2" s="49"/>
      <c r="H2" s="10"/>
      <c r="I2" s="7" t="s">
        <v>162</v>
      </c>
    </row>
    <row r="5" spans="1:9">
      <c r="C5" s="33" t="str">
        <f>Index!AD38</f>
        <v>Chart 24 - Hydrous ethanol prices</v>
      </c>
      <c r="D5" s="13"/>
      <c r="E5" s="13"/>
    </row>
    <row r="6" spans="1:9">
      <c r="C6" s="26"/>
    </row>
    <row r="7" spans="1:9" ht="15" customHeight="1">
      <c r="A7" s="4" t="s">
        <v>222</v>
      </c>
      <c r="C7" s="4" t="s">
        <v>292</v>
      </c>
      <c r="D7" s="4" t="s">
        <v>293</v>
      </c>
      <c r="E7" s="4" t="s">
        <v>294</v>
      </c>
    </row>
    <row r="8" spans="1:9">
      <c r="B8" s="4"/>
      <c r="C8" s="141" t="s">
        <v>295</v>
      </c>
      <c r="D8" s="141"/>
      <c r="E8" s="141"/>
    </row>
    <row r="9" spans="1:9">
      <c r="A9" s="155">
        <v>43831</v>
      </c>
      <c r="C9" s="101">
        <v>4.0984355294746884</v>
      </c>
      <c r="D9" s="101">
        <v>3.6715680967705673</v>
      </c>
      <c r="E9" s="101">
        <v>2.6268862815544987</v>
      </c>
    </row>
    <row r="10" spans="1:9">
      <c r="A10" s="155">
        <v>43862</v>
      </c>
      <c r="C10" s="101">
        <v>4.1160949454429012</v>
      </c>
      <c r="D10" s="101">
        <v>3.7143701616666078</v>
      </c>
      <c r="E10" s="101">
        <v>2.6843326088168569</v>
      </c>
    </row>
    <row r="11" spans="1:9">
      <c r="A11" s="155">
        <v>43891</v>
      </c>
      <c r="C11" s="101">
        <v>4.0473637190529157</v>
      </c>
      <c r="D11" s="101">
        <v>3.6585837873416369</v>
      </c>
      <c r="E11" s="101">
        <v>2.3745969053805136</v>
      </c>
    </row>
    <row r="12" spans="1:9">
      <c r="A12" s="155">
        <v>43922</v>
      </c>
      <c r="C12" s="101">
        <v>3.5365768405973776</v>
      </c>
      <c r="D12" s="101">
        <v>2.9598505885746733</v>
      </c>
      <c r="E12" s="101">
        <v>1.7284003050706869</v>
      </c>
    </row>
    <row r="13" spans="1:9">
      <c r="A13" s="155">
        <v>43952</v>
      </c>
      <c r="C13" s="101">
        <v>3.2516778353733096</v>
      </c>
      <c r="D13" s="101">
        <v>2.727583878377847</v>
      </c>
      <c r="E13" s="101">
        <v>1.8261677757012222</v>
      </c>
    </row>
    <row r="14" spans="1:9">
      <c r="A14" s="155">
        <v>43983</v>
      </c>
      <c r="C14" s="101">
        <v>3.3767907960542347</v>
      </c>
      <c r="D14" s="101">
        <v>2.9036585263246018</v>
      </c>
      <c r="E14" s="101">
        <v>2.082163545092425</v>
      </c>
    </row>
    <row r="15" spans="1:9">
      <c r="A15" s="155">
        <v>44013</v>
      </c>
      <c r="C15" s="103">
        <v>3.4711310432696711</v>
      </c>
      <c r="D15" s="103">
        <v>2.9971613425822463</v>
      </c>
      <c r="E15" s="103">
        <v>2.0778628910350321</v>
      </c>
    </row>
    <row r="16" spans="1:9">
      <c r="A16" s="155">
        <v>44044</v>
      </c>
      <c r="C16" s="101">
        <v>3.4994839430895057</v>
      </c>
      <c r="D16" s="101">
        <v>3.0317061038759521</v>
      </c>
      <c r="E16" s="101">
        <v>2.1822468331527443</v>
      </c>
    </row>
    <row r="17" spans="1:5">
      <c r="A17" s="155">
        <v>44075</v>
      </c>
      <c r="C17" s="101">
        <v>3.4772296731811467</v>
      </c>
      <c r="D17" s="101"/>
      <c r="E17" s="101">
        <v>2.2576868383819209</v>
      </c>
    </row>
    <row r="18" spans="1:5">
      <c r="A18" s="155">
        <v>44105</v>
      </c>
      <c r="C18" s="101">
        <v>3.7440126177813458</v>
      </c>
      <c r="D18" s="101">
        <v>3.1436752652295801</v>
      </c>
      <c r="E18" s="101">
        <v>2.4725927640783527</v>
      </c>
    </row>
    <row r="19" spans="1:5">
      <c r="A19" s="155">
        <v>44136</v>
      </c>
      <c r="C19" s="101">
        <v>3.8307338648026974</v>
      </c>
      <c r="D19" s="101">
        <v>3.2863079433144633</v>
      </c>
      <c r="E19" s="101">
        <v>2.5465800245939425</v>
      </c>
    </row>
    <row r="20" spans="1:5">
      <c r="A20" s="155">
        <v>44166</v>
      </c>
      <c r="C20" s="104">
        <v>3.8722820257836554</v>
      </c>
      <c r="D20" s="104">
        <v>3.2827304370830297</v>
      </c>
      <c r="E20" s="104">
        <v>2.4901246131832417</v>
      </c>
    </row>
    <row r="21" spans="1:5">
      <c r="A21" s="155">
        <v>44197</v>
      </c>
      <c r="C21" s="101">
        <v>3.9190920848811279</v>
      </c>
      <c r="D21" s="101">
        <v>3.338941418662682</v>
      </c>
      <c r="E21" s="101">
        <v>2.5405358851098256</v>
      </c>
    </row>
    <row r="22" spans="1:5">
      <c r="A22" s="155">
        <v>44228</v>
      </c>
      <c r="C22" s="101">
        <v>4.1369042554949171</v>
      </c>
      <c r="D22" s="101">
        <v>3.5514081454865112</v>
      </c>
      <c r="E22" s="101">
        <v>2.7476430455310838</v>
      </c>
    </row>
    <row r="23" spans="1:5">
      <c r="A23" s="155">
        <v>44256</v>
      </c>
      <c r="C23" s="101">
        <v>4.831125311019739</v>
      </c>
      <c r="D23" s="101">
        <v>4.097572414891304</v>
      </c>
      <c r="E23" s="101">
        <v>3.1949845150541925</v>
      </c>
    </row>
    <row r="24" spans="1:5">
      <c r="A24" s="155">
        <v>44287</v>
      </c>
      <c r="C24" s="101">
        <v>4.5460497295824442</v>
      </c>
      <c r="D24" s="101">
        <v>3.8255121078851717</v>
      </c>
      <c r="E24" s="101">
        <v>3.0269736395798099</v>
      </c>
    </row>
    <row r="25" spans="1:5">
      <c r="A25" s="155">
        <v>44317</v>
      </c>
      <c r="C25" s="101">
        <v>5.0056919609065398</v>
      </c>
      <c r="D25" s="101">
        <v>4.3628299616608217</v>
      </c>
      <c r="E25" s="101">
        <v>3.4559230572690605</v>
      </c>
    </row>
    <row r="26" spans="1:5">
      <c r="A26" s="155">
        <v>44348</v>
      </c>
      <c r="C26" s="101">
        <v>5.1083743813938813</v>
      </c>
      <c r="D26" s="101">
        <v>4.3820884951843002</v>
      </c>
      <c r="E26" s="101">
        <v>3.4305425712099114</v>
      </c>
    </row>
    <row r="27" spans="1:5">
      <c r="A27" s="155">
        <v>44378</v>
      </c>
      <c r="C27" s="101">
        <v>5.0145538173090882</v>
      </c>
      <c r="D27" s="101">
        <v>4.3183288464797656</v>
      </c>
      <c r="E27" s="101">
        <v>3.4032710106748181</v>
      </c>
    </row>
    <row r="28" spans="1:5">
      <c r="A28" s="155">
        <v>44409</v>
      </c>
      <c r="C28" s="101">
        <v>5.1471480785370556</v>
      </c>
      <c r="D28" s="101">
        <v>4.5462016724064975</v>
      </c>
      <c r="E28" s="101">
        <v>3.6045708036973525</v>
      </c>
    </row>
    <row r="29" spans="1:5">
      <c r="A29" s="155">
        <v>44440</v>
      </c>
      <c r="C29" s="101">
        <v>5.3465311843929841</v>
      </c>
      <c r="D29" s="101">
        <v>4.7048724414856693</v>
      </c>
      <c r="E29" s="101">
        <v>3.7160402049341403</v>
      </c>
    </row>
    <row r="30" spans="1:5">
      <c r="A30" s="155">
        <v>44470</v>
      </c>
      <c r="C30" s="101">
        <v>5.4946254712801119</v>
      </c>
      <c r="D30" s="101">
        <v>4.8414822572700409</v>
      </c>
      <c r="E30" s="101">
        <v>3.99754280010435</v>
      </c>
    </row>
    <row r="31" spans="1:5">
      <c r="A31" s="155">
        <v>44501</v>
      </c>
      <c r="C31" s="101">
        <v>5.9948821570162085</v>
      </c>
      <c r="D31" s="101">
        <v>5.2084014290934464</v>
      </c>
      <c r="E31" s="101">
        <v>4.1232434772356639</v>
      </c>
    </row>
    <row r="32" spans="1:5">
      <c r="A32" s="155">
        <v>44531</v>
      </c>
      <c r="C32" s="102">
        <v>5.6900206802708793</v>
      </c>
      <c r="D32" s="102">
        <v>4.8021136204075976</v>
      </c>
      <c r="E32" s="102">
        <v>3.7070015145322071</v>
      </c>
    </row>
    <row r="33" spans="1:5">
      <c r="A33" s="155">
        <v>44562</v>
      </c>
      <c r="C33" s="103">
        <v>5.5581120683950287</v>
      </c>
      <c r="D33" s="103">
        <v>4.6816536697669209</v>
      </c>
      <c r="E33" s="103">
        <v>3.6510954366054369</v>
      </c>
    </row>
    <row r="34" spans="1:5">
      <c r="A34" s="155">
        <v>44593</v>
      </c>
      <c r="C34" s="101">
        <v>5.1692880087563369</v>
      </c>
      <c r="D34" s="101">
        <v>4.1760436526299145</v>
      </c>
      <c r="E34" s="101">
        <v>3.1168847731959337</v>
      </c>
    </row>
    <row r="35" spans="1:5">
      <c r="A35" s="155">
        <v>44621</v>
      </c>
      <c r="C35" s="101">
        <v>5.2094809506902839</v>
      </c>
      <c r="D35" s="101">
        <v>4.4247584000237463</v>
      </c>
      <c r="E35" s="101">
        <v>3.4562660803287764</v>
      </c>
    </row>
    <row r="36" spans="1:5">
      <c r="A36" s="155">
        <v>44652</v>
      </c>
      <c r="C36" s="101">
        <v>5.657310115547431</v>
      </c>
      <c r="D36" s="101">
        <v>4.9237843704311084</v>
      </c>
      <c r="E36" s="101">
        <v>3.853073501947275</v>
      </c>
    </row>
    <row r="37" spans="1:5">
      <c r="A37" s="155">
        <v>44682</v>
      </c>
      <c r="C37" s="101">
        <v>5.5690538134499663</v>
      </c>
      <c r="D37" s="101">
        <v>4.6715562439329972</v>
      </c>
      <c r="E37" s="101">
        <v>3.5164999680195619</v>
      </c>
    </row>
    <row r="38" spans="1:5">
      <c r="A38" s="155">
        <v>44713</v>
      </c>
      <c r="C38" s="101">
        <v>5.1421230050430529</v>
      </c>
      <c r="D38" s="101">
        <v>4.2753550519740591</v>
      </c>
      <c r="E38" s="101">
        <v>3.2180046663594681</v>
      </c>
    </row>
    <row r="39" spans="1:5">
      <c r="A39" s="155">
        <v>44743</v>
      </c>
      <c r="C39" s="101">
        <v>4.5667042746615047</v>
      </c>
      <c r="D39" s="101">
        <v>3.8260999331033951</v>
      </c>
      <c r="E39" s="101">
        <v>3.093626798477803</v>
      </c>
    </row>
    <row r="40" spans="1:5">
      <c r="A40" s="155">
        <v>44774</v>
      </c>
      <c r="C40" s="101">
        <v>4.1316316868508043</v>
      </c>
      <c r="D40" s="101">
        <v>3.4328196591630462</v>
      </c>
      <c r="E40" s="101">
        <v>2.8556649270912851</v>
      </c>
    </row>
    <row r="41" spans="1:5">
      <c r="A41" s="155">
        <v>44805</v>
      </c>
      <c r="C41" s="101">
        <v>3.6572288161501594</v>
      </c>
      <c r="D41" s="101">
        <v>2.9505189986654483</v>
      </c>
      <c r="E41" s="101">
        <v>2.51596868704218</v>
      </c>
    </row>
    <row r="42" spans="1:5">
      <c r="A42" s="155">
        <v>44835</v>
      </c>
      <c r="C42" s="101">
        <v>3.740112091224761</v>
      </c>
      <c r="D42" s="101">
        <v>3.2281198664543265</v>
      </c>
      <c r="E42" s="101">
        <v>2.8089082295729302</v>
      </c>
    </row>
    <row r="43" spans="1:5">
      <c r="A43" s="155">
        <v>44866</v>
      </c>
      <c r="C43" s="101">
        <v>4.0147586827682433</v>
      </c>
      <c r="D43" s="101">
        <v>3.4360051242775995</v>
      </c>
      <c r="E43" s="101">
        <v>2.9825029773600784</v>
      </c>
    </row>
    <row r="44" spans="1:5">
      <c r="A44" s="155">
        <v>44896</v>
      </c>
      <c r="C44" s="102">
        <v>4.0071275268181958</v>
      </c>
      <c r="D44" s="102">
        <v>3.4148331586936993</v>
      </c>
      <c r="E44" s="102">
        <v>2.8815793409896009</v>
      </c>
    </row>
    <row r="45" spans="1:5">
      <c r="A45" s="155">
        <v>44927</v>
      </c>
      <c r="C45" s="101">
        <v>4.0252274726592825</v>
      </c>
      <c r="D45" s="101">
        <v>3.3364696236088429</v>
      </c>
      <c r="E45" s="101">
        <v>2.7604446901504853</v>
      </c>
    </row>
    <row r="46" spans="1:5">
      <c r="A46" s="155">
        <v>44958</v>
      </c>
      <c r="C46" s="101">
        <v>3.9125922494165963</v>
      </c>
      <c r="D46" s="101">
        <v>3.3086767390012333</v>
      </c>
      <c r="E46" s="101">
        <v>2.7642827964487844</v>
      </c>
    </row>
    <row r="47" spans="1:5">
      <c r="A47" s="155">
        <v>44986</v>
      </c>
      <c r="C47" s="101">
        <v>4.0258757127940372</v>
      </c>
      <c r="D47" s="101">
        <v>3.3581080484849029</v>
      </c>
      <c r="E47" s="101">
        <v>2.7728729229158677</v>
      </c>
    </row>
    <row r="48" spans="1:5">
      <c r="A48" s="155">
        <v>45017</v>
      </c>
      <c r="C48" s="101">
        <v>4.0481238608287473</v>
      </c>
      <c r="D48" s="101">
        <v>3.5068250322206103</v>
      </c>
      <c r="E48" s="101">
        <v>2.9697501441898444</v>
      </c>
    </row>
    <row r="49" spans="1:5">
      <c r="A49" s="155">
        <v>45047</v>
      </c>
      <c r="C49" s="101">
        <v>4.037236635538739</v>
      </c>
      <c r="D49" s="101">
        <v>3.3178941789099401</v>
      </c>
      <c r="E49" s="101">
        <v>2.637446417134107</v>
      </c>
    </row>
    <row r="50" spans="1:5">
      <c r="A50" s="155">
        <v>45078</v>
      </c>
      <c r="C50" s="101">
        <v>3.8269790180226453</v>
      </c>
      <c r="D50" s="101">
        <v>3.1324030345386924</v>
      </c>
      <c r="E50" s="101">
        <v>2.5771134056886513</v>
      </c>
    </row>
    <row r="51" spans="1:5">
      <c r="A51" s="155">
        <v>45108</v>
      </c>
      <c r="C51" s="101">
        <v>3.8561122703119097</v>
      </c>
      <c r="D51" s="101">
        <v>3.0626219799662993</v>
      </c>
      <c r="E51" s="101">
        <v>2.1942188188806644</v>
      </c>
    </row>
    <row r="52" spans="1:5">
      <c r="A52" s="155">
        <v>45139</v>
      </c>
      <c r="C52" s="101">
        <v>3.6826343324817579</v>
      </c>
      <c r="D52" s="101">
        <v>2.9319514992937483</v>
      </c>
      <c r="E52" s="101">
        <v>2.1817854088073219</v>
      </c>
    </row>
    <row r="53" spans="1:5">
      <c r="A53" s="155">
        <v>45170</v>
      </c>
      <c r="C53" s="101">
        <v>3.6986910558065453</v>
      </c>
      <c r="D53" s="101">
        <v>2.9930850336683523</v>
      </c>
      <c r="E53" s="101">
        <v>2.205643884993024</v>
      </c>
    </row>
    <row r="54" spans="1:5">
      <c r="A54" s="155">
        <v>45200</v>
      </c>
      <c r="C54" s="101">
        <v>3.6480197670809731</v>
      </c>
      <c r="D54" s="101">
        <v>2.9647420992</v>
      </c>
      <c r="E54" s="101">
        <v>2.2098421211520001</v>
      </c>
    </row>
    <row r="55" spans="1:5">
      <c r="A55" s="155">
        <v>45231</v>
      </c>
      <c r="C55" s="101">
        <v>3.5966062008054456</v>
      </c>
      <c r="D55" s="101">
        <v>2.9323296000000001</v>
      </c>
      <c r="E55" s="101">
        <v>2.1426319199999999</v>
      </c>
    </row>
    <row r="56" spans="1:5">
      <c r="A56" s="155">
        <v>45261</v>
      </c>
      <c r="C56" s="101">
        <v>3.5104086128356147</v>
      </c>
      <c r="D56" s="101">
        <v>2.7429999999999999</v>
      </c>
      <c r="E56" s="101">
        <v>2.1307</v>
      </c>
    </row>
  </sheetData>
  <hyperlinks>
    <hyperlink ref="A1" location="Index!A1" display="Return to index" xr:uid="{26A5FD5F-C923-4DC3-B0CA-EB2F3D60DFA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>
    <tabColor rgb="FF00B0F0"/>
  </sheetPr>
  <dimension ref="A1:I1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2" sqref="I2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D2" s="7"/>
      <c r="E2" s="10"/>
      <c r="F2" s="10"/>
      <c r="G2" s="49"/>
      <c r="H2" s="10"/>
      <c r="I2" s="7" t="s">
        <v>162</v>
      </c>
    </row>
    <row r="5" spans="1:9">
      <c r="C5" s="33" t="str">
        <f>Index!AD42</f>
        <v>Chart 25 - Hydrous ethanol and type C gasoline price ratio (PE/PG)</v>
      </c>
      <c r="D5" s="13"/>
      <c r="E5" s="13"/>
    </row>
    <row r="6" spans="1:9">
      <c r="C6" s="26"/>
    </row>
    <row r="7" spans="1:9" ht="15" customHeight="1">
      <c r="A7" s="4" t="s">
        <v>220</v>
      </c>
      <c r="C7" s="4" t="s">
        <v>47</v>
      </c>
      <c r="D7" s="4"/>
      <c r="E7" s="4"/>
    </row>
    <row r="8" spans="1:9">
      <c r="B8" s="4"/>
      <c r="C8" s="29" t="s">
        <v>11</v>
      </c>
    </row>
    <row r="9" spans="1:9">
      <c r="A9" s="6">
        <v>2014</v>
      </c>
      <c r="B9" s="6"/>
      <c r="C9" s="18">
        <v>0.68740338666351386</v>
      </c>
      <c r="D9" s="87"/>
    </row>
    <row r="10" spans="1:9">
      <c r="A10" s="6">
        <v>2015</v>
      </c>
      <c r="B10" s="6"/>
      <c r="C10" s="18">
        <v>0.6679406395525298</v>
      </c>
      <c r="D10" s="14"/>
      <c r="E10" s="12"/>
    </row>
    <row r="11" spans="1:9">
      <c r="A11" s="6">
        <v>2016</v>
      </c>
      <c r="B11" s="6"/>
      <c r="C11" s="18">
        <v>0.71032989106301347</v>
      </c>
      <c r="D11" s="14"/>
      <c r="E11" s="12"/>
    </row>
    <row r="12" spans="1:9">
      <c r="A12" s="6">
        <v>2017</v>
      </c>
      <c r="B12" s="6"/>
      <c r="C12" s="18">
        <v>0.70737928604861489</v>
      </c>
      <c r="D12" s="14"/>
      <c r="E12" s="12"/>
    </row>
    <row r="13" spans="1:9">
      <c r="A13" s="6">
        <v>2018</v>
      </c>
      <c r="B13" s="6"/>
      <c r="C13" s="18">
        <v>0.65965947965339355</v>
      </c>
      <c r="D13" s="14"/>
      <c r="E13" s="12"/>
    </row>
    <row r="14" spans="1:9">
      <c r="A14" s="6">
        <v>2019</v>
      </c>
      <c r="B14" s="6"/>
      <c r="C14" s="18">
        <v>0.66366887922227435</v>
      </c>
      <c r="D14" s="14"/>
      <c r="E14" s="12"/>
    </row>
    <row r="15" spans="1:9">
      <c r="A15" s="6">
        <v>2020</v>
      </c>
      <c r="B15" s="6"/>
      <c r="C15" s="18">
        <v>0.68940533207319299</v>
      </c>
      <c r="D15" s="14"/>
      <c r="E15" s="12"/>
    </row>
    <row r="16" spans="1:9">
      <c r="A16" s="6">
        <v>2021</v>
      </c>
      <c r="B16" s="6"/>
      <c r="C16" s="18">
        <v>0.73145313136888135</v>
      </c>
      <c r="D16" s="14"/>
      <c r="E16" s="12"/>
    </row>
    <row r="17" spans="1:3">
      <c r="A17" s="6">
        <v>2022</v>
      </c>
      <c r="B17" s="6"/>
      <c r="C17" s="18">
        <v>0.73364141126594884</v>
      </c>
    </row>
    <row r="18" spans="1:3">
      <c r="A18" s="6">
        <v>2023</v>
      </c>
      <c r="C18" s="18">
        <v>0.68000523363422505</v>
      </c>
    </row>
  </sheetData>
  <hyperlinks>
    <hyperlink ref="A1" location="Index!A1" display="Return to index" xr:uid="{6B9D5CED-B42C-4C45-B799-9E7C61C14C0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2">
    <tabColor rgb="FF00B0F0"/>
  </sheetPr>
  <dimension ref="A1:I2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H32" sqref="H32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9">
      <c r="A1" s="1" t="s">
        <v>161</v>
      </c>
      <c r="B1" s="1"/>
    </row>
    <row r="2" spans="1:9" s="48" customFormat="1" ht="23.4">
      <c r="D2" s="7"/>
      <c r="E2" s="7"/>
      <c r="F2" s="7"/>
      <c r="H2" s="7"/>
      <c r="I2" s="7" t="s">
        <v>162</v>
      </c>
    </row>
    <row r="5" spans="1:9">
      <c r="C5" s="20" t="str">
        <f>Index!AD46</f>
        <v>Chart 26 - Monthly PE, PG and PE/PG ratio in 2023</v>
      </c>
      <c r="D5" s="13"/>
      <c r="E5" s="13"/>
    </row>
    <row r="6" spans="1:9">
      <c r="C6" s="26"/>
    </row>
    <row r="7" spans="1:9" ht="15" customHeight="1">
      <c r="A7" s="4" t="s">
        <v>222</v>
      </c>
      <c r="C7" s="43" t="s">
        <v>47</v>
      </c>
      <c r="D7" s="132" t="s">
        <v>48</v>
      </c>
      <c r="E7" s="43" t="s">
        <v>49</v>
      </c>
    </row>
    <row r="8" spans="1:9" ht="15.6">
      <c r="B8" s="4"/>
      <c r="C8" s="29" t="s">
        <v>11</v>
      </c>
      <c r="D8" s="133" t="s">
        <v>296</v>
      </c>
      <c r="E8" s="27"/>
    </row>
    <row r="9" spans="1:9">
      <c r="A9" s="155">
        <v>44927</v>
      </c>
      <c r="B9" s="6"/>
      <c r="C9" s="14">
        <v>0.76690000000000003</v>
      </c>
      <c r="D9" s="130">
        <v>4.0252274726592825</v>
      </c>
      <c r="E9" s="68">
        <v>5.2486377580116139</v>
      </c>
    </row>
    <row r="10" spans="1:9">
      <c r="A10" s="155">
        <v>44958</v>
      </c>
      <c r="B10" s="6"/>
      <c r="C10" s="14">
        <v>0.746</v>
      </c>
      <c r="D10" s="131">
        <v>3.9125922494165954</v>
      </c>
      <c r="E10" s="68">
        <v>5.2444528257945429</v>
      </c>
    </row>
    <row r="11" spans="1:9">
      <c r="A11" s="155">
        <v>44986</v>
      </c>
      <c r="B11" s="6"/>
      <c r="C11" s="14">
        <v>0.71360000000000001</v>
      </c>
      <c r="D11" s="131">
        <v>4.0258757127940372</v>
      </c>
      <c r="E11" s="68">
        <v>5.6417097631923481</v>
      </c>
    </row>
    <row r="12" spans="1:9">
      <c r="A12" s="155">
        <v>45017</v>
      </c>
      <c r="B12" s="6"/>
      <c r="C12" s="14">
        <v>0.72393020583057743</v>
      </c>
      <c r="D12" s="131">
        <v>4.0481238608287473</v>
      </c>
      <c r="E12" s="68">
        <v>5.5918703601879214</v>
      </c>
    </row>
    <row r="13" spans="1:9">
      <c r="A13" s="155">
        <v>45047</v>
      </c>
      <c r="B13" s="6"/>
      <c r="C13" s="14">
        <v>0.73909999999999998</v>
      </c>
      <c r="D13" s="131">
        <v>4.0372366355387381</v>
      </c>
      <c r="E13" s="68">
        <v>5.4625928335246066</v>
      </c>
    </row>
    <row r="14" spans="1:9">
      <c r="A14" s="155">
        <v>45078</v>
      </c>
      <c r="B14" s="6"/>
      <c r="C14" s="14">
        <v>0.70030000000000003</v>
      </c>
      <c r="D14" s="131">
        <v>3.8269790180226448</v>
      </c>
      <c r="E14" s="68">
        <v>5.4648467872431912</v>
      </c>
    </row>
    <row r="15" spans="1:9">
      <c r="A15" s="155">
        <v>45108</v>
      </c>
      <c r="B15" s="6"/>
      <c r="C15" s="14">
        <v>0.67889999999999995</v>
      </c>
      <c r="D15" s="131">
        <v>3.8561122703119093</v>
      </c>
      <c r="E15" s="68">
        <v>5.6796262363151779</v>
      </c>
    </row>
    <row r="16" spans="1:9">
      <c r="A16" s="155">
        <v>45139</v>
      </c>
      <c r="B16" s="6"/>
      <c r="C16" s="14">
        <v>0.63839999999999997</v>
      </c>
      <c r="D16" s="131">
        <v>3.6826343324817574</v>
      </c>
      <c r="E16" s="68">
        <v>5.7686858679181352</v>
      </c>
    </row>
    <row r="17" spans="1:5">
      <c r="A17" s="155">
        <v>45170</v>
      </c>
      <c r="B17" s="6"/>
      <c r="C17" s="14">
        <v>0.62939999999999996</v>
      </c>
      <c r="D17" s="131">
        <v>3.6986910558065449</v>
      </c>
      <c r="E17" s="68">
        <v>5.8769204567955473</v>
      </c>
    </row>
    <row r="18" spans="1:5">
      <c r="A18" s="155">
        <v>45200</v>
      </c>
      <c r="B18" s="6"/>
      <c r="C18" s="14">
        <v>0.63190000000000002</v>
      </c>
      <c r="D18" s="131">
        <v>3.6480197670809722</v>
      </c>
      <c r="E18" s="68">
        <v>5.7731180416060699</v>
      </c>
    </row>
    <row r="19" spans="1:5">
      <c r="A19" s="155">
        <v>45231</v>
      </c>
      <c r="B19" s="6"/>
      <c r="C19" s="14">
        <v>0.6351</v>
      </c>
      <c r="D19" s="131">
        <v>3.596606200805446</v>
      </c>
      <c r="E19" s="68">
        <v>5.662971071426667</v>
      </c>
    </row>
    <row r="20" spans="1:5">
      <c r="A20" s="155">
        <v>45261</v>
      </c>
      <c r="C20" s="14">
        <v>0.62643943727443396</v>
      </c>
      <c r="D20" s="131">
        <v>3.5104086128356147</v>
      </c>
      <c r="E20" s="68">
        <v>5.6037477910219051</v>
      </c>
    </row>
  </sheetData>
  <phoneticPr fontId="14" type="noConversion"/>
  <hyperlinks>
    <hyperlink ref="A1" location="Index!A1" display="Return to index" xr:uid="{51001CDD-5B18-4690-BF3A-A0C60F8A39D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FCAD-A8F2-480D-9A85-E63430558E78}">
  <sheetPr>
    <tabColor rgb="FF00B0F0"/>
  </sheetPr>
  <dimension ref="A1:H35"/>
  <sheetViews>
    <sheetView showGridLines="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A8" sqref="A8"/>
    </sheetView>
  </sheetViews>
  <sheetFormatPr defaultColWidth="9.44140625" defaultRowHeight="14.4"/>
  <cols>
    <col min="1" max="1" width="13" style="2" customWidth="1"/>
    <col min="2" max="2" width="8.5546875" style="2" customWidth="1"/>
    <col min="3" max="9" width="17" style="2" customWidth="1"/>
    <col min="10" max="16384" width="9.44140625" style="2"/>
  </cols>
  <sheetData>
    <row r="1" spans="1:8">
      <c r="A1" s="1" t="s">
        <v>161</v>
      </c>
      <c r="B1" s="1"/>
    </row>
    <row r="2" spans="1:8" s="49" customFormat="1" ht="23.4">
      <c r="F2" s="10"/>
      <c r="G2" s="10"/>
      <c r="H2" s="7" t="s">
        <v>162</v>
      </c>
    </row>
    <row r="5" spans="1:8">
      <c r="C5" s="34" t="str">
        <f>Index!AD50</f>
        <v>Chart 27 - ICMS ad rem tax differentiation (type C gasoline x hydrous ethanol) - 2023</v>
      </c>
      <c r="D5" s="34"/>
      <c r="E5" s="34"/>
      <c r="F5" s="13"/>
      <c r="G5" s="13"/>
      <c r="H5" s="13"/>
    </row>
    <row r="6" spans="1:8">
      <c r="C6" s="134"/>
      <c r="D6" s="134"/>
      <c r="E6" s="134"/>
    </row>
    <row r="7" spans="1:8" ht="28.8">
      <c r="A7" s="4" t="s">
        <v>219</v>
      </c>
      <c r="C7" s="5" t="s">
        <v>297</v>
      </c>
    </row>
    <row r="8" spans="1:8">
      <c r="B8" s="4"/>
      <c r="C8" s="29" t="s">
        <v>11</v>
      </c>
    </row>
    <row r="9" spans="1:8">
      <c r="A9" s="21" t="s">
        <v>75</v>
      </c>
      <c r="C9" s="135">
        <v>-8.0695478297546919E-3</v>
      </c>
    </row>
    <row r="10" spans="1:8">
      <c r="A10" s="120" t="s">
        <v>50</v>
      </c>
      <c r="B10" s="6"/>
      <c r="C10" s="135">
        <v>0.14261685072718125</v>
      </c>
    </row>
    <row r="11" spans="1:8">
      <c r="A11" s="120" t="s">
        <v>52</v>
      </c>
      <c r="B11" s="6"/>
      <c r="C11" s="135">
        <v>0.12799742477636214</v>
      </c>
    </row>
    <row r="12" spans="1:8">
      <c r="A12" s="120" t="s">
        <v>51</v>
      </c>
      <c r="B12" s="6"/>
      <c r="C12" s="135">
        <v>0.11350175381352474</v>
      </c>
    </row>
    <row r="13" spans="1:8">
      <c r="A13" s="120" t="s">
        <v>53</v>
      </c>
      <c r="B13" s="6"/>
      <c r="C13" s="135">
        <v>0.11149537219809624</v>
      </c>
    </row>
    <row r="14" spans="1:8">
      <c r="A14" s="120" t="s">
        <v>54</v>
      </c>
      <c r="B14" s="6"/>
      <c r="C14" s="135">
        <v>9.828336148648649E-2</v>
      </c>
    </row>
    <row r="15" spans="1:8">
      <c r="A15" s="21" t="s">
        <v>66</v>
      </c>
      <c r="C15" s="135">
        <v>9.6866319414638857E-2</v>
      </c>
    </row>
    <row r="16" spans="1:8">
      <c r="A16" s="120" t="s">
        <v>57</v>
      </c>
      <c r="B16" s="6"/>
      <c r="C16" s="135">
        <v>9.1357606027498345E-2</v>
      </c>
    </row>
    <row r="17" spans="1:3">
      <c r="A17" s="120" t="s">
        <v>58</v>
      </c>
      <c r="B17" s="6"/>
      <c r="C17" s="135">
        <v>8.5582630217479E-2</v>
      </c>
    </row>
    <row r="18" spans="1:3">
      <c r="A18" s="120" t="s">
        <v>55</v>
      </c>
      <c r="B18" s="6"/>
      <c r="C18" s="135">
        <v>8.5416479782563309E-2</v>
      </c>
    </row>
    <row r="19" spans="1:3">
      <c r="A19" s="120" t="s">
        <v>56</v>
      </c>
      <c r="B19" s="6"/>
      <c r="C19" s="135">
        <v>7.8355079550604667E-2</v>
      </c>
    </row>
    <row r="20" spans="1:3">
      <c r="A20" s="120" t="s">
        <v>59</v>
      </c>
      <c r="B20" s="6"/>
      <c r="C20" s="135">
        <v>6.6460343974263814E-2</v>
      </c>
    </row>
    <row r="21" spans="1:3">
      <c r="A21" s="120" t="s">
        <v>61</v>
      </c>
      <c r="B21" s="6"/>
      <c r="C21" s="135">
        <v>5.6193721889635118E-2</v>
      </c>
    </row>
    <row r="22" spans="1:3">
      <c r="A22" s="120" t="s">
        <v>48</v>
      </c>
      <c r="C22" s="135">
        <v>5.5588410886742767E-2</v>
      </c>
    </row>
    <row r="23" spans="1:3">
      <c r="A23" s="120" t="s">
        <v>62</v>
      </c>
      <c r="C23" s="135">
        <v>5.1913520293058207E-2</v>
      </c>
    </row>
    <row r="24" spans="1:3">
      <c r="A24" s="120" t="s">
        <v>63</v>
      </c>
      <c r="C24" s="135">
        <v>3.808461470655064E-2</v>
      </c>
    </row>
    <row r="25" spans="1:3">
      <c r="A25" s="120" t="s">
        <v>64</v>
      </c>
      <c r="C25" s="135">
        <v>3.7663495044525847E-2</v>
      </c>
    </row>
    <row r="26" spans="1:3">
      <c r="A26" s="120" t="s">
        <v>60</v>
      </c>
      <c r="B26" s="6"/>
      <c r="C26" s="135">
        <v>2.7788600142801323E-2</v>
      </c>
    </row>
    <row r="27" spans="1:3">
      <c r="A27" s="21" t="s">
        <v>67</v>
      </c>
      <c r="C27" s="135">
        <v>2.670712347006704E-2</v>
      </c>
    </row>
    <row r="28" spans="1:3">
      <c r="A28" s="21" t="s">
        <v>70</v>
      </c>
      <c r="C28" s="135">
        <v>2.2216175765664176E-2</v>
      </c>
    </row>
    <row r="29" spans="1:3">
      <c r="A29" s="120" t="s">
        <v>65</v>
      </c>
      <c r="C29" s="135">
        <v>1.9315440759906127E-2</v>
      </c>
    </row>
    <row r="30" spans="1:3">
      <c r="A30" s="21" t="s">
        <v>71</v>
      </c>
      <c r="C30" s="135">
        <v>1.5142348682968376E-2</v>
      </c>
    </row>
    <row r="31" spans="1:3">
      <c r="A31" s="21" t="s">
        <v>74</v>
      </c>
      <c r="C31" s="135">
        <v>1.3194385904097133E-2</v>
      </c>
    </row>
    <row r="32" spans="1:3">
      <c r="A32" s="21" t="s">
        <v>72</v>
      </c>
      <c r="C32" s="135">
        <v>1.2349939005909666E-2</v>
      </c>
    </row>
    <row r="33" spans="1:3">
      <c r="A33" s="21" t="s">
        <v>73</v>
      </c>
      <c r="C33" s="135">
        <v>6.6196442076880135E-3</v>
      </c>
    </row>
    <row r="34" spans="1:3">
      <c r="A34" s="21" t="s">
        <v>69</v>
      </c>
      <c r="C34" s="135">
        <v>3.2879928315411866E-3</v>
      </c>
    </row>
    <row r="35" spans="1:3">
      <c r="A35" s="21" t="s">
        <v>68</v>
      </c>
      <c r="C35" s="135">
        <v>-2.4717566369578364E-2</v>
      </c>
    </row>
  </sheetData>
  <hyperlinks>
    <hyperlink ref="A1" location="Index!A1" display="Return to index" xr:uid="{8A6A0EE8-1F0C-414D-8869-46DFD7419CA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B51D-EE8E-474E-9D94-DD32219C634E}">
  <sheetPr>
    <tabColor rgb="FF00B0F0"/>
  </sheetPr>
  <dimension ref="A1:G2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9" sqref="J29"/>
    </sheetView>
  </sheetViews>
  <sheetFormatPr defaultColWidth="9.109375" defaultRowHeight="14.4"/>
  <cols>
    <col min="1" max="1" width="13" style="136" customWidth="1"/>
    <col min="2" max="2" width="8.5546875" style="136" customWidth="1"/>
    <col min="3" max="5" width="17" style="137" customWidth="1"/>
    <col min="6" max="9" width="17" style="136" customWidth="1"/>
    <col min="10" max="16384" width="9.109375" style="136"/>
  </cols>
  <sheetData>
    <row r="1" spans="1:7">
      <c r="A1" s="1" t="s">
        <v>161</v>
      </c>
    </row>
    <row r="2" spans="1:7" ht="23.4">
      <c r="G2" s="7" t="s">
        <v>162</v>
      </c>
    </row>
    <row r="5" spans="1:7">
      <c r="C5" s="34" t="str">
        <f>Index!AD54</f>
        <v>Chart 28 - Production and consumption of hydrous ethanol and difference between PE and PG in Brazil</v>
      </c>
    </row>
    <row r="7" spans="1:7" ht="28.8">
      <c r="A7" s="4"/>
      <c r="B7" s="2"/>
      <c r="C7" s="128" t="s">
        <v>104</v>
      </c>
      <c r="D7" s="156" t="s">
        <v>298</v>
      </c>
      <c r="E7" s="156" t="s">
        <v>299</v>
      </c>
    </row>
    <row r="8" spans="1:7">
      <c r="A8" s="2"/>
      <c r="B8" s="4"/>
      <c r="C8" s="29" t="s">
        <v>250</v>
      </c>
      <c r="D8" s="138"/>
      <c r="E8" s="138"/>
    </row>
    <row r="9" spans="1:7">
      <c r="A9" s="159">
        <v>44927</v>
      </c>
      <c r="C9" s="103">
        <v>1.2234102853523314</v>
      </c>
      <c r="D9" s="103">
        <v>1.056971275</v>
      </c>
      <c r="E9" s="103">
        <v>0.31848599999999999</v>
      </c>
    </row>
    <row r="10" spans="1:7">
      <c r="A10" s="159">
        <v>44958</v>
      </c>
      <c r="C10" s="103">
        <v>1.3318605763779474</v>
      </c>
      <c r="D10" s="103">
        <v>1.095355021</v>
      </c>
      <c r="E10" s="103">
        <v>0.28326099999999999</v>
      </c>
    </row>
    <row r="11" spans="1:7">
      <c r="A11" s="159">
        <v>44986</v>
      </c>
      <c r="C11" s="103">
        <v>1.6158340503983109</v>
      </c>
      <c r="D11" s="103">
        <v>1.2609077770000003</v>
      </c>
      <c r="E11" s="103">
        <v>0.529609</v>
      </c>
    </row>
    <row r="12" spans="1:7">
      <c r="A12" s="159">
        <v>45017</v>
      </c>
      <c r="C12" s="103">
        <v>1.5437464993591741</v>
      </c>
      <c r="D12" s="103">
        <v>1.1598690360000004</v>
      </c>
      <c r="E12" s="103">
        <v>1.086309</v>
      </c>
    </row>
    <row r="13" spans="1:7">
      <c r="A13" s="159">
        <v>45047</v>
      </c>
      <c r="C13" s="103">
        <v>1.4253561979858684</v>
      </c>
      <c r="D13" s="103">
        <v>1.2039773669999998</v>
      </c>
      <c r="E13" s="103">
        <v>2.3747120000000002</v>
      </c>
    </row>
    <row r="14" spans="1:7">
      <c r="A14" s="159">
        <v>45078</v>
      </c>
      <c r="C14" s="103">
        <v>1.6378677692205463</v>
      </c>
      <c r="D14" s="103">
        <v>1.1753689830000003</v>
      </c>
      <c r="E14" s="103">
        <v>2.3704710000000002</v>
      </c>
    </row>
    <row r="15" spans="1:7">
      <c r="A15" s="159">
        <v>45108</v>
      </c>
      <c r="C15" s="103">
        <v>1.8235139660032686</v>
      </c>
      <c r="D15" s="103">
        <v>1.1608735539999999</v>
      </c>
      <c r="E15" s="103">
        <v>3.0296059999999998</v>
      </c>
    </row>
    <row r="16" spans="1:7">
      <c r="A16" s="159">
        <v>45139</v>
      </c>
      <c r="C16" s="103">
        <v>2.0860515354363778</v>
      </c>
      <c r="D16" s="103">
        <v>1.3986226620000002</v>
      </c>
      <c r="E16" s="103">
        <v>2.9757449999999999</v>
      </c>
    </row>
    <row r="17" spans="1:5">
      <c r="A17" s="159">
        <v>45170</v>
      </c>
      <c r="C17" s="103">
        <v>2.1782294009890024</v>
      </c>
      <c r="D17" s="103">
        <v>1.4910755810000003</v>
      </c>
      <c r="E17" s="103">
        <v>2.7995589999999999</v>
      </c>
    </row>
    <row r="18" spans="1:5">
      <c r="A18" s="159">
        <v>45200</v>
      </c>
      <c r="C18" s="103">
        <v>2.1250982745250977</v>
      </c>
      <c r="D18" s="103">
        <v>1.5790722329999993</v>
      </c>
      <c r="E18" s="103">
        <v>2.4627910000000002</v>
      </c>
    </row>
    <row r="19" spans="1:5">
      <c r="A19" s="159">
        <v>45231</v>
      </c>
      <c r="C19" s="103">
        <v>2.066364870621221</v>
      </c>
      <c r="D19" s="103">
        <v>1.600016635</v>
      </c>
      <c r="E19" s="103">
        <v>2.0293640000000002</v>
      </c>
    </row>
    <row r="20" spans="1:5">
      <c r="A20" s="159">
        <v>45261</v>
      </c>
      <c r="C20" s="103">
        <v>2.0933391781862905</v>
      </c>
      <c r="D20" s="103">
        <v>1.8527900350000004</v>
      </c>
      <c r="E20" s="103">
        <v>1.197233</v>
      </c>
    </row>
  </sheetData>
  <hyperlinks>
    <hyperlink ref="A1" location="Index!A1" display="Return to index" xr:uid="{8443DE38-9527-4DEC-9414-B25F165B75D3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F0"/>
  </sheetPr>
  <dimension ref="A1:G1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J26" sqref="J26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3.5546875" style="2" customWidth="1"/>
    <col min="8" max="8" width="11.5546875" style="2" bestFit="1" customWidth="1"/>
    <col min="9" max="11" width="11.44140625" style="2" customWidth="1"/>
    <col min="12" max="13" width="5.5546875" style="2" customWidth="1"/>
    <col min="14" max="14" width="11.5546875" style="2" bestFit="1" customWidth="1"/>
    <col min="15" max="17" width="11.44140625" style="2" customWidth="1"/>
    <col min="18" max="18" width="5.5546875" style="2" customWidth="1"/>
    <col min="19" max="16384" width="9.44140625" style="2"/>
  </cols>
  <sheetData>
    <row r="1" spans="1:7">
      <c r="A1" s="1" t="s">
        <v>161</v>
      </c>
      <c r="B1" s="1"/>
    </row>
    <row r="2" spans="1:7" ht="6" customHeight="1"/>
    <row r="3" spans="1:7" s="49" customFormat="1" ht="23.4">
      <c r="D3" s="10"/>
      <c r="E3" s="10"/>
      <c r="F3" s="10"/>
      <c r="G3" s="7" t="s">
        <v>162</v>
      </c>
    </row>
    <row r="6" spans="1:7">
      <c r="C6" s="13" t="str">
        <f>Index!Q10</f>
        <v>Chart 2 - Share of sugarcane plant in total harvested area and yield (Brazil)</v>
      </c>
      <c r="D6" s="13"/>
      <c r="E6" s="13"/>
      <c r="F6" s="13"/>
    </row>
    <row r="8" spans="1:7" ht="43.2">
      <c r="A8" s="4" t="s">
        <v>218</v>
      </c>
      <c r="B8" s="4"/>
      <c r="C8" s="5" t="s">
        <v>231</v>
      </c>
      <c r="D8" s="5" t="s">
        <v>230</v>
      </c>
      <c r="E8" s="5" t="s">
        <v>229</v>
      </c>
      <c r="F8" s="5" t="s">
        <v>227</v>
      </c>
      <c r="G8" s="19" t="s">
        <v>228</v>
      </c>
    </row>
    <row r="9" spans="1:7">
      <c r="A9" s="6"/>
      <c r="B9" s="6"/>
      <c r="C9" s="27" t="s">
        <v>11</v>
      </c>
      <c r="D9" s="27"/>
      <c r="E9" s="27"/>
      <c r="F9" s="154"/>
      <c r="G9" s="16" t="s">
        <v>12</v>
      </c>
    </row>
    <row r="10" spans="1:7">
      <c r="A10" s="8" t="s">
        <v>1</v>
      </c>
      <c r="B10" s="6"/>
      <c r="C10" s="14">
        <v>0.20603652898801367</v>
      </c>
      <c r="D10" s="14">
        <v>0.18</v>
      </c>
      <c r="E10" s="14">
        <v>6.9949661751862208E-2</v>
      </c>
      <c r="F10" s="14">
        <v>0.13608686723615143</v>
      </c>
      <c r="G10" s="17">
        <v>70.495000000000005</v>
      </c>
    </row>
    <row r="11" spans="1:7">
      <c r="A11" s="8" t="s">
        <v>2</v>
      </c>
      <c r="B11" s="6"/>
      <c r="C11" s="14">
        <v>0.19509656716620891</v>
      </c>
      <c r="D11" s="14">
        <v>0.18</v>
      </c>
      <c r="E11" s="14">
        <v>4.9436748255781093E-2</v>
      </c>
      <c r="F11" s="14">
        <v>0.14565981891042784</v>
      </c>
      <c r="G11" s="17">
        <v>76.903000000000006</v>
      </c>
    </row>
    <row r="12" spans="1:7">
      <c r="A12" s="8" t="s">
        <v>3</v>
      </c>
      <c r="B12" s="6"/>
      <c r="C12" s="14">
        <v>0.10416869889050964</v>
      </c>
      <c r="D12" s="14">
        <v>0.18</v>
      </c>
      <c r="E12" s="14">
        <v>2.1053373916339699E-2</v>
      </c>
      <c r="F12" s="14">
        <v>8.311532497416993E-2</v>
      </c>
      <c r="G12" s="17">
        <v>72.623000000000005</v>
      </c>
    </row>
    <row r="13" spans="1:7">
      <c r="A13" s="8" t="s">
        <v>4</v>
      </c>
      <c r="B13" s="6"/>
      <c r="C13" s="14">
        <v>0.10982186015448782</v>
      </c>
      <c r="D13" s="14">
        <v>0.18</v>
      </c>
      <c r="E13" s="14">
        <v>1.8192917181726255E-2</v>
      </c>
      <c r="F13" s="14">
        <v>9.1628942972761557E-2</v>
      </c>
      <c r="G13" s="17">
        <v>72.543000000000006</v>
      </c>
    </row>
    <row r="14" spans="1:7">
      <c r="A14" s="6" t="s">
        <v>5</v>
      </c>
      <c r="B14" s="6"/>
      <c r="C14" s="14">
        <v>0.13652974092982403</v>
      </c>
      <c r="D14" s="14">
        <v>0.18</v>
      </c>
      <c r="E14" s="14">
        <v>2.3789246600716761E-2</v>
      </c>
      <c r="F14" s="14">
        <v>0.11274049432910727</v>
      </c>
      <c r="G14" s="17">
        <v>72.233999999999995</v>
      </c>
    </row>
    <row r="15" spans="1:7">
      <c r="A15" s="6" t="s">
        <v>6</v>
      </c>
      <c r="B15" s="6"/>
      <c r="C15" s="14">
        <v>0.15175232468058594</v>
      </c>
      <c r="D15" s="14">
        <v>0.18</v>
      </c>
      <c r="E15" s="14">
        <v>2.6399861702175752E-2</v>
      </c>
      <c r="F15" s="14">
        <v>0.12535246297841016</v>
      </c>
      <c r="G15" s="17">
        <v>76.132999999999996</v>
      </c>
    </row>
    <row r="16" spans="1:7">
      <c r="A16" s="6" t="s">
        <v>7</v>
      </c>
      <c r="B16" s="6"/>
      <c r="C16" s="14">
        <v>0.1627921236100198</v>
      </c>
      <c r="D16" s="14">
        <v>0.18</v>
      </c>
      <c r="E16" s="14">
        <v>2.383378457036928E-2</v>
      </c>
      <c r="F16" s="14">
        <v>0.13895833903965052</v>
      </c>
      <c r="G16" s="17">
        <v>75.965000000000003</v>
      </c>
    </row>
    <row r="17" spans="1:7">
      <c r="A17" s="6" t="s">
        <v>8</v>
      </c>
      <c r="C17" s="14">
        <v>0.15329719290985586</v>
      </c>
      <c r="D17" s="14">
        <v>0.18</v>
      </c>
      <c r="E17" s="14">
        <v>2.0327617367653376E-2</v>
      </c>
      <c r="F17" s="14">
        <v>0.13296957554220248</v>
      </c>
      <c r="G17" s="17">
        <v>69.354844944798302</v>
      </c>
    </row>
    <row r="18" spans="1:7">
      <c r="A18" s="6" t="s">
        <v>9</v>
      </c>
      <c r="C18" s="14">
        <v>0.14807761200369227</v>
      </c>
      <c r="D18" s="14">
        <v>0.18</v>
      </c>
      <c r="E18" s="14">
        <v>1.653838315179762E-2</v>
      </c>
      <c r="F18" s="14">
        <v>0.13153922885189467</v>
      </c>
      <c r="G18" s="17">
        <v>73.655486687583803</v>
      </c>
    </row>
    <row r="19" spans="1:7">
      <c r="A19" s="6" t="s">
        <v>10</v>
      </c>
      <c r="C19" s="14">
        <v>0.18277058498124238</v>
      </c>
      <c r="D19" s="14">
        <v>0.18</v>
      </c>
      <c r="E19" s="14">
        <v>3.5842752052094258E-2</v>
      </c>
      <c r="F19" s="14">
        <v>0.14692783292914813</v>
      </c>
      <c r="G19" s="17">
        <v>85.579582949119398</v>
      </c>
    </row>
  </sheetData>
  <hyperlinks>
    <hyperlink ref="A1" location="Index!A1" display="Return to index" xr:uid="{D695E293-E22F-439A-A806-E889D8A3DB1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>
    <tabColor rgb="FF00B0F0"/>
  </sheetPr>
  <dimension ref="A1:K27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26" sqref="K26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3" style="2" customWidth="1"/>
    <col min="7" max="16384" width="9.44140625" style="2"/>
  </cols>
  <sheetData>
    <row r="1" spans="1:11">
      <c r="A1" s="1" t="s">
        <v>161</v>
      </c>
      <c r="B1" s="1"/>
    </row>
    <row r="2" spans="1:11" s="48" customFormat="1" ht="23.4">
      <c r="D2" s="7"/>
      <c r="E2" s="7"/>
      <c r="F2" s="7"/>
      <c r="G2" s="7"/>
      <c r="H2" s="7"/>
      <c r="I2" s="7"/>
      <c r="J2" s="7"/>
      <c r="K2" s="7" t="s">
        <v>162</v>
      </c>
    </row>
    <row r="5" spans="1:11">
      <c r="C5" s="20" t="str">
        <f>Index!AD58</f>
        <v>Chart 29 - Flow of sugarcane and corn ethanol plants in Brazil</v>
      </c>
      <c r="D5" s="13"/>
      <c r="E5" s="13"/>
      <c r="F5" s="13"/>
    </row>
    <row r="6" spans="1:11">
      <c r="C6" s="26"/>
    </row>
    <row r="7" spans="1:11" ht="28.8">
      <c r="A7" s="4" t="s">
        <v>220</v>
      </c>
      <c r="C7" s="44" t="s">
        <v>300</v>
      </c>
      <c r="D7" s="44" t="s">
        <v>301</v>
      </c>
      <c r="E7" s="44" t="s">
        <v>302</v>
      </c>
      <c r="F7" s="44" t="s">
        <v>303</v>
      </c>
    </row>
    <row r="8" spans="1:11">
      <c r="B8" s="4"/>
      <c r="C8" s="36" t="s">
        <v>76</v>
      </c>
      <c r="D8" s="36"/>
      <c r="E8" s="36"/>
      <c r="F8" s="36"/>
    </row>
    <row r="9" spans="1:11">
      <c r="A9" s="6">
        <v>2005</v>
      </c>
      <c r="B9" s="6"/>
      <c r="C9" s="35">
        <v>8</v>
      </c>
      <c r="D9" s="35"/>
      <c r="E9" s="35"/>
      <c r="F9" s="35"/>
    </row>
    <row r="10" spans="1:11">
      <c r="A10" s="6">
        <v>2006</v>
      </c>
      <c r="B10" s="6"/>
      <c r="C10" s="35">
        <v>24</v>
      </c>
      <c r="D10" s="35"/>
      <c r="E10" s="35"/>
      <c r="F10" s="35"/>
    </row>
    <row r="11" spans="1:11">
      <c r="A11" s="6">
        <v>2007</v>
      </c>
      <c r="B11" s="6"/>
      <c r="C11" s="35">
        <v>26</v>
      </c>
      <c r="D11" s="35"/>
      <c r="E11" s="35"/>
      <c r="F11" s="35"/>
      <c r="H11" s="11"/>
    </row>
    <row r="12" spans="1:11">
      <c r="A12" s="6">
        <v>2008</v>
      </c>
      <c r="B12" s="6"/>
      <c r="C12" s="35">
        <v>34</v>
      </c>
      <c r="D12" s="35">
        <v>-4</v>
      </c>
      <c r="E12" s="35"/>
      <c r="F12" s="35"/>
    </row>
    <row r="13" spans="1:11">
      <c r="A13" s="6">
        <v>2009</v>
      </c>
      <c r="B13" s="6"/>
      <c r="C13" s="35">
        <v>21</v>
      </c>
      <c r="D13" s="35">
        <v>-5</v>
      </c>
      <c r="E13" s="35"/>
      <c r="F13" s="35"/>
    </row>
    <row r="14" spans="1:11">
      <c r="A14" s="6">
        <v>2010</v>
      </c>
      <c r="B14" s="6"/>
      <c r="C14" s="35">
        <v>13</v>
      </c>
      <c r="D14" s="35">
        <v>-5</v>
      </c>
      <c r="E14" s="35"/>
      <c r="F14" s="35"/>
    </row>
    <row r="15" spans="1:11">
      <c r="A15" s="6">
        <v>2011</v>
      </c>
      <c r="B15" s="6"/>
      <c r="C15" s="35">
        <v>5</v>
      </c>
      <c r="D15" s="35">
        <v>-19</v>
      </c>
      <c r="E15" s="35"/>
      <c r="F15" s="35">
        <v>1</v>
      </c>
    </row>
    <row r="16" spans="1:11">
      <c r="A16" s="6">
        <v>2012</v>
      </c>
      <c r="B16" s="6"/>
      <c r="C16" s="35">
        <v>2</v>
      </c>
      <c r="D16" s="35">
        <v>-20</v>
      </c>
      <c r="E16" s="35">
        <v>2</v>
      </c>
      <c r="F16" s="35"/>
    </row>
    <row r="17" spans="1:6">
      <c r="A17" s="6">
        <v>2013</v>
      </c>
      <c r="B17" s="6"/>
      <c r="C17" s="35">
        <v>3</v>
      </c>
      <c r="D17" s="35">
        <v>-17</v>
      </c>
      <c r="E17" s="35">
        <v>2</v>
      </c>
      <c r="F17" s="35">
        <v>1</v>
      </c>
    </row>
    <row r="18" spans="1:6">
      <c r="A18" s="6">
        <v>2014</v>
      </c>
      <c r="B18" s="6"/>
      <c r="C18" s="35"/>
      <c r="D18" s="35">
        <v>-15</v>
      </c>
      <c r="E18" s="35">
        <v>2</v>
      </c>
      <c r="F18" s="35">
        <v>1</v>
      </c>
    </row>
    <row r="19" spans="1:6">
      <c r="A19" s="6">
        <v>2015</v>
      </c>
      <c r="B19" s="6"/>
      <c r="C19" s="35">
        <v>1</v>
      </c>
      <c r="D19" s="35">
        <v>-11</v>
      </c>
      <c r="E19" s="35">
        <v>7</v>
      </c>
      <c r="F19" s="35"/>
    </row>
    <row r="20" spans="1:6">
      <c r="A20" s="6">
        <v>2016</v>
      </c>
      <c r="C20" s="35">
        <v>2</v>
      </c>
      <c r="D20" s="35">
        <v>0</v>
      </c>
      <c r="E20" s="35">
        <v>3</v>
      </c>
      <c r="F20" s="35">
        <v>1</v>
      </c>
    </row>
    <row r="21" spans="1:6">
      <c r="A21" s="6">
        <v>2017</v>
      </c>
      <c r="C21" s="35"/>
      <c r="D21" s="35">
        <v>-15</v>
      </c>
      <c r="E21" s="35">
        <v>3</v>
      </c>
      <c r="F21" s="35">
        <v>1</v>
      </c>
    </row>
    <row r="22" spans="1:6">
      <c r="A22" s="6">
        <v>2018</v>
      </c>
      <c r="C22" s="35"/>
      <c r="D22" s="35">
        <v>-1</v>
      </c>
      <c r="E22" s="35">
        <v>4</v>
      </c>
      <c r="F22" s="35">
        <v>4</v>
      </c>
    </row>
    <row r="23" spans="1:6">
      <c r="A23" s="6">
        <v>2019</v>
      </c>
      <c r="C23" s="35"/>
      <c r="D23" s="35">
        <v>-2</v>
      </c>
      <c r="E23" s="35">
        <v>1</v>
      </c>
      <c r="F23" s="35">
        <v>3</v>
      </c>
    </row>
    <row r="24" spans="1:6">
      <c r="A24" s="6">
        <v>2020</v>
      </c>
      <c r="C24" s="40">
        <v>0</v>
      </c>
      <c r="D24" s="40">
        <v>-1</v>
      </c>
      <c r="E24" s="40">
        <v>4</v>
      </c>
      <c r="F24" s="40">
        <v>5</v>
      </c>
    </row>
    <row r="25" spans="1:6">
      <c r="A25" s="6">
        <v>2021</v>
      </c>
      <c r="C25" s="40">
        <v>0</v>
      </c>
      <c r="D25" s="40">
        <v>-1</v>
      </c>
      <c r="E25" s="40">
        <v>0</v>
      </c>
      <c r="F25" s="40">
        <v>1</v>
      </c>
    </row>
    <row r="26" spans="1:6">
      <c r="A26" s="6">
        <v>2022</v>
      </c>
      <c r="C26" s="40">
        <v>0</v>
      </c>
      <c r="D26" s="40">
        <v>-2</v>
      </c>
      <c r="E26" s="40">
        <v>2</v>
      </c>
      <c r="F26" s="40">
        <v>3</v>
      </c>
    </row>
    <row r="27" spans="1:6">
      <c r="A27" s="6">
        <v>2023</v>
      </c>
      <c r="C27" s="40">
        <v>2</v>
      </c>
      <c r="D27" s="40">
        <v>0</v>
      </c>
      <c r="E27" s="40">
        <v>0</v>
      </c>
      <c r="F27" s="40">
        <v>5</v>
      </c>
    </row>
  </sheetData>
  <hyperlinks>
    <hyperlink ref="A1" location="Index!A1" display="Return to index" xr:uid="{F718B799-2E44-41D4-A67E-E10A9FD83F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>
    <tabColor rgb="FF00B0F0"/>
  </sheetPr>
  <dimension ref="A1:I18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28" sqref="F28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9">
      <c r="A1" s="1" t="s">
        <v>161</v>
      </c>
      <c r="B1" s="1"/>
    </row>
    <row r="2" spans="1:9" s="48" customFormat="1" ht="23.4">
      <c r="A2" s="64"/>
      <c r="D2" s="7"/>
      <c r="E2" s="7"/>
      <c r="F2" s="7"/>
      <c r="G2" s="7"/>
      <c r="H2" s="7"/>
      <c r="I2" s="7" t="s">
        <v>162</v>
      </c>
    </row>
    <row r="5" spans="1:9">
      <c r="C5" s="34" t="str">
        <f>Index!AD62</f>
        <v>Chart 30 - Evolution of installed ethanol production capacity in Brazil</v>
      </c>
      <c r="D5" s="13"/>
    </row>
    <row r="6" spans="1:9">
      <c r="C6" s="59"/>
    </row>
    <row r="7" spans="1:9" ht="28.8">
      <c r="A7" s="4" t="s">
        <v>220</v>
      </c>
      <c r="C7" s="44" t="s">
        <v>263</v>
      </c>
      <c r="D7" s="44" t="s">
        <v>264</v>
      </c>
    </row>
    <row r="8" spans="1:9">
      <c r="B8" s="4"/>
      <c r="C8" s="29" t="s">
        <v>304</v>
      </c>
      <c r="D8" s="29"/>
    </row>
    <row r="9" spans="1:9">
      <c r="A9" s="40">
        <v>2014</v>
      </c>
      <c r="B9" s="6"/>
      <c r="C9" s="35">
        <v>106</v>
      </c>
      <c r="D9" s="35">
        <v>206</v>
      </c>
      <c r="E9" s="11"/>
      <c r="F9" s="38"/>
      <c r="H9" s="11"/>
    </row>
    <row r="10" spans="1:9">
      <c r="A10" s="40">
        <v>2015</v>
      </c>
      <c r="B10" s="6"/>
      <c r="C10" s="35">
        <v>116</v>
      </c>
      <c r="D10" s="35">
        <v>213</v>
      </c>
      <c r="E10" s="11"/>
      <c r="F10" s="38"/>
    </row>
    <row r="11" spans="1:9">
      <c r="A11" s="40">
        <v>2016</v>
      </c>
      <c r="B11" s="6"/>
      <c r="C11" s="35">
        <v>120</v>
      </c>
      <c r="D11" s="35">
        <v>219</v>
      </c>
      <c r="F11" s="11"/>
      <c r="G11" s="38"/>
    </row>
    <row r="12" spans="1:9">
      <c r="A12" s="40">
        <v>2017</v>
      </c>
      <c r="B12" s="6"/>
      <c r="C12" s="35">
        <v>128</v>
      </c>
      <c r="D12" s="35">
        <v>237</v>
      </c>
      <c r="G12" s="38"/>
    </row>
    <row r="13" spans="1:9">
      <c r="A13" s="40">
        <v>2018</v>
      </c>
      <c r="B13" s="6"/>
      <c r="C13" s="40">
        <v>126</v>
      </c>
      <c r="D13" s="40">
        <v>233</v>
      </c>
      <c r="G13" s="38"/>
    </row>
    <row r="14" spans="1:9">
      <c r="A14" s="40">
        <v>2019</v>
      </c>
      <c r="B14" s="6"/>
      <c r="C14" s="40">
        <v>130</v>
      </c>
      <c r="D14" s="40">
        <v>237</v>
      </c>
    </row>
    <row r="15" spans="1:9">
      <c r="A15" s="40">
        <v>2020</v>
      </c>
      <c r="B15" s="6"/>
      <c r="C15" s="40">
        <v>129.34100000000001</v>
      </c>
      <c r="D15" s="40">
        <v>242.90199999999999</v>
      </c>
    </row>
    <row r="16" spans="1:9">
      <c r="A16" s="40">
        <v>2021</v>
      </c>
      <c r="B16" s="6"/>
      <c r="C16" s="40">
        <v>132</v>
      </c>
      <c r="D16" s="40">
        <v>246</v>
      </c>
    </row>
    <row r="17" spans="1:4">
      <c r="A17" s="40">
        <v>2022</v>
      </c>
      <c r="B17" s="6"/>
      <c r="C17" s="40">
        <v>135.773</v>
      </c>
      <c r="D17" s="40">
        <v>251.30529999999999</v>
      </c>
    </row>
    <row r="18" spans="1:4">
      <c r="A18" s="40">
        <v>2023</v>
      </c>
      <c r="C18" s="40">
        <v>140</v>
      </c>
      <c r="D18" s="40">
        <v>257</v>
      </c>
    </row>
  </sheetData>
  <hyperlinks>
    <hyperlink ref="A1" location="Index!A1" display="Return to index" xr:uid="{3AC9F3E3-46A9-4644-B3B9-5CF64D11754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tabColor rgb="FF00B0F0"/>
  </sheetPr>
  <dimension ref="A1:H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23" sqref="I23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5" width="14.44140625" style="2" customWidth="1"/>
    <col min="6" max="6" width="15.5546875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Index!AQ6</f>
        <v>Chart 31 - Brazilian ethanol tankage capacity per region in 2023</v>
      </c>
      <c r="D5" s="13"/>
    </row>
    <row r="6" spans="1:8">
      <c r="C6" s="59"/>
    </row>
    <row r="7" spans="1:8" ht="28.8">
      <c r="A7" s="65" t="s">
        <v>310</v>
      </c>
      <c r="C7" s="44" t="s">
        <v>263</v>
      </c>
      <c r="D7" s="44" t="s">
        <v>264</v>
      </c>
      <c r="E7" s="44" t="s">
        <v>305</v>
      </c>
      <c r="F7" s="74" t="s">
        <v>13</v>
      </c>
    </row>
    <row r="8" spans="1:8" ht="14.85" customHeight="1">
      <c r="B8" s="4"/>
      <c r="C8" s="157" t="s">
        <v>250</v>
      </c>
      <c r="D8" s="157"/>
      <c r="E8" s="158"/>
      <c r="F8" s="29"/>
    </row>
    <row r="9" spans="1:8">
      <c r="A9" s="21" t="s">
        <v>311</v>
      </c>
      <c r="B9" s="6"/>
      <c r="C9" s="56">
        <v>1.1580189999999999</v>
      </c>
      <c r="D9" s="56">
        <v>3.951692</v>
      </c>
      <c r="E9" s="56">
        <v>0</v>
      </c>
      <c r="F9" s="75">
        <v>5.1097109999999999</v>
      </c>
      <c r="G9" s="80"/>
      <c r="H9" s="11"/>
    </row>
    <row r="10" spans="1:8">
      <c r="A10" s="21" t="s">
        <v>306</v>
      </c>
      <c r="B10" s="6"/>
      <c r="C10" s="56">
        <v>0.38801600000000003</v>
      </c>
      <c r="D10" s="56">
        <v>0.68536299999999994</v>
      </c>
      <c r="E10" s="76">
        <v>2.3E-2</v>
      </c>
      <c r="F10" s="75">
        <v>1.096379</v>
      </c>
      <c r="G10" s="80"/>
    </row>
    <row r="11" spans="1:8">
      <c r="A11" s="21" t="s">
        <v>307</v>
      </c>
      <c r="B11" s="6"/>
      <c r="C11" s="56">
        <v>7.5399999999999995E-2</v>
      </c>
      <c r="D11" s="56">
        <v>5.4399999999999997E-2</v>
      </c>
      <c r="E11" s="56">
        <v>0</v>
      </c>
      <c r="F11" s="75">
        <v>0.1298</v>
      </c>
      <c r="G11" s="80"/>
    </row>
    <row r="12" spans="1:8">
      <c r="A12" s="21" t="s">
        <v>308</v>
      </c>
      <c r="B12" s="6"/>
      <c r="C12" s="56">
        <v>3.9109880000000001</v>
      </c>
      <c r="D12" s="56">
        <v>7.1384790000000002</v>
      </c>
      <c r="E12" s="76">
        <v>4.0932999999999997E-2</v>
      </c>
      <c r="F12" s="75">
        <v>11.090400000000001</v>
      </c>
      <c r="G12" s="80"/>
    </row>
    <row r="13" spans="1:8">
      <c r="A13" s="21" t="s">
        <v>309</v>
      </c>
      <c r="B13" s="6"/>
      <c r="C13" s="56">
        <v>0.29133300000000001</v>
      </c>
      <c r="D13" s="12">
        <v>0.59951299999999996</v>
      </c>
      <c r="E13" s="77">
        <v>7.6099999999999996E-4</v>
      </c>
      <c r="F13" s="75">
        <v>0.89160700000000004</v>
      </c>
      <c r="G13" s="80"/>
    </row>
    <row r="14" spans="1:8">
      <c r="A14" s="69" t="s">
        <v>232</v>
      </c>
      <c r="B14" s="6"/>
      <c r="C14" s="73">
        <v>5.8237559999999995</v>
      </c>
      <c r="D14" s="73">
        <v>12.429447000000001</v>
      </c>
      <c r="E14" s="89">
        <v>6.4693999999999988E-2</v>
      </c>
      <c r="F14" s="78">
        <v>18.317897000000002</v>
      </c>
      <c r="G14" s="80"/>
    </row>
  </sheetData>
  <hyperlinks>
    <hyperlink ref="A1" location="Index!A1" display="Return to index" xr:uid="{20CD9B25-E5B8-4044-967F-FFD5055DE4C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>
    <tabColor rgb="FF00B0F0"/>
  </sheetPr>
  <dimension ref="A1:H4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R27" sqref="R27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7" width="13.5546875" style="2" customWidth="1"/>
    <col min="8" max="8" width="17" style="2" customWidth="1"/>
    <col min="9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3" spans="1:8" s="52" customFormat="1" ht="23.4">
      <c r="D3" s="53"/>
      <c r="E3" s="53"/>
      <c r="F3" s="53"/>
      <c r="G3" s="53"/>
      <c r="H3" s="53"/>
    </row>
    <row r="5" spans="1:8">
      <c r="C5" s="20" t="str">
        <f>Index!AQ10</f>
        <v>Chart 32 - Share of sugarcane biomass in electricity generation</v>
      </c>
      <c r="D5" s="13"/>
      <c r="E5" s="13"/>
    </row>
    <row r="6" spans="1:8">
      <c r="C6" s="26"/>
    </row>
    <row r="7" spans="1:8" ht="28.8">
      <c r="A7" s="4" t="s">
        <v>222</v>
      </c>
      <c r="C7" s="5" t="s">
        <v>314</v>
      </c>
      <c r="D7" s="5" t="s">
        <v>317</v>
      </c>
      <c r="E7" s="5" t="s">
        <v>312</v>
      </c>
      <c r="F7" s="5" t="s">
        <v>313</v>
      </c>
      <c r="G7" s="5" t="s">
        <v>315</v>
      </c>
      <c r="H7" s="5" t="s">
        <v>316</v>
      </c>
    </row>
    <row r="8" spans="1:8" ht="15.6">
      <c r="B8" s="4"/>
      <c r="C8" s="29" t="s">
        <v>318</v>
      </c>
      <c r="D8" s="29"/>
      <c r="E8" s="29"/>
      <c r="F8" s="29"/>
      <c r="G8" s="29"/>
      <c r="H8" s="29"/>
    </row>
    <row r="9" spans="1:8">
      <c r="A9" s="155">
        <v>44197</v>
      </c>
      <c r="C9" s="108">
        <v>43.055918282786301</v>
      </c>
      <c r="D9" s="108">
        <v>3.0107750851155894</v>
      </c>
      <c r="E9" s="108">
        <v>14.685228753545697</v>
      </c>
      <c r="F9" s="108">
        <v>7.3411080843427463</v>
      </c>
      <c r="G9" s="108">
        <v>0.69686851530913985</v>
      </c>
      <c r="H9" s="108">
        <v>0.93349640125537647</v>
      </c>
    </row>
    <row r="10" spans="1:8">
      <c r="A10" s="155">
        <v>44228</v>
      </c>
      <c r="C10" s="108">
        <v>48.636146684226212</v>
      </c>
      <c r="D10" s="108">
        <v>3.2546851999345208</v>
      </c>
      <c r="E10" s="108">
        <v>11.555042103209821</v>
      </c>
      <c r="F10" s="108">
        <v>5.2444286903482142</v>
      </c>
      <c r="G10" s="108">
        <v>0.61380130197172578</v>
      </c>
      <c r="H10" s="108">
        <v>0.94613698450000028</v>
      </c>
    </row>
    <row r="11" spans="1:8">
      <c r="A11" s="155">
        <v>44256</v>
      </c>
      <c r="C11" s="108">
        <v>50.102470913971786</v>
      </c>
      <c r="D11" s="108">
        <v>3.002821238688171</v>
      </c>
      <c r="E11" s="108">
        <v>10.024262094711021</v>
      </c>
      <c r="F11" s="108">
        <v>5.197948959903222</v>
      </c>
      <c r="G11" s="108">
        <v>0.7395693312728493</v>
      </c>
      <c r="H11" s="108">
        <v>1.2523084121854831</v>
      </c>
    </row>
    <row r="12" spans="1:8">
      <c r="A12" s="155">
        <v>44287</v>
      </c>
      <c r="C12" s="108">
        <v>44.758744154919462</v>
      </c>
      <c r="D12" s="108">
        <v>2.3253986975208312</v>
      </c>
      <c r="E12" s="108">
        <v>11.40964861692639</v>
      </c>
      <c r="F12" s="108">
        <v>6.0772957319777801</v>
      </c>
      <c r="G12" s="108">
        <v>0.74235549133750023</v>
      </c>
      <c r="H12" s="108">
        <v>2.9086769082069455</v>
      </c>
    </row>
    <row r="13" spans="1:8">
      <c r="A13" s="155">
        <v>44317</v>
      </c>
      <c r="C13" s="108">
        <v>41.426051375123649</v>
      </c>
      <c r="D13" s="108">
        <v>2.019226326241935</v>
      </c>
      <c r="E13" s="108">
        <v>12.950243489666665</v>
      </c>
      <c r="F13" s="108">
        <v>6.9416524381491946</v>
      </c>
      <c r="G13" s="108">
        <v>0.74508883303629059</v>
      </c>
      <c r="H13" s="108">
        <v>4.2496290215994641</v>
      </c>
    </row>
    <row r="14" spans="1:8">
      <c r="A14" s="155">
        <v>44348</v>
      </c>
      <c r="C14" s="108">
        <v>35.385266839890306</v>
      </c>
      <c r="D14" s="108">
        <v>2.2390044905027779</v>
      </c>
      <c r="E14" s="108">
        <v>17.241745852181943</v>
      </c>
      <c r="F14" s="108">
        <v>7.853721679090274</v>
      </c>
      <c r="G14" s="108">
        <v>0.77722522695277774</v>
      </c>
      <c r="H14" s="108">
        <v>4.2792456660069451</v>
      </c>
    </row>
    <row r="15" spans="1:8">
      <c r="A15" s="155">
        <v>44378</v>
      </c>
      <c r="C15" s="108">
        <v>31.406729007879047</v>
      </c>
      <c r="D15" s="108">
        <v>1.8790712425860212</v>
      </c>
      <c r="E15" s="108">
        <v>18.866589502110223</v>
      </c>
      <c r="F15" s="108">
        <v>9.4507232820618317</v>
      </c>
      <c r="G15" s="108">
        <v>0.79180238205107512</v>
      </c>
      <c r="H15" s="108">
        <v>4.6036110666357555</v>
      </c>
    </row>
    <row r="16" spans="1:8">
      <c r="A16" s="155">
        <v>44409</v>
      </c>
      <c r="C16" s="108">
        <v>30.188633376883075</v>
      </c>
      <c r="D16" s="108">
        <v>1.5653480974032263</v>
      </c>
      <c r="E16" s="108">
        <v>20.833353200942202</v>
      </c>
      <c r="F16" s="108">
        <v>10.685557449802422</v>
      </c>
      <c r="G16" s="108">
        <v>0.78665247752956957</v>
      </c>
      <c r="H16" s="108">
        <v>4.5430325694919338</v>
      </c>
    </row>
    <row r="17" spans="1:8">
      <c r="A17" s="155">
        <v>44440</v>
      </c>
      <c r="C17" s="108">
        <v>32.413151968979179</v>
      </c>
      <c r="D17" s="108">
        <v>1.837413515701388</v>
      </c>
      <c r="E17" s="108">
        <v>20.978255745684727</v>
      </c>
      <c r="F17" s="108">
        <v>10.510493333309732</v>
      </c>
      <c r="G17" s="108">
        <v>1.0028709609305557</v>
      </c>
      <c r="H17" s="108">
        <v>4.3680634521027839</v>
      </c>
    </row>
    <row r="18" spans="1:8">
      <c r="A18" s="155">
        <v>44470</v>
      </c>
      <c r="C18" s="108">
        <v>31.759476055236561</v>
      </c>
      <c r="D18" s="108">
        <v>2.7794554547284926</v>
      </c>
      <c r="E18" s="108">
        <v>20.406066493880374</v>
      </c>
      <c r="F18" s="108">
        <v>9.3388284700671989</v>
      </c>
      <c r="G18" s="108">
        <v>0.95116888364919339</v>
      </c>
      <c r="H18" s="108">
        <v>3.2962546506155905</v>
      </c>
    </row>
    <row r="19" spans="1:8">
      <c r="A19" s="155">
        <v>44501</v>
      </c>
      <c r="C19" s="108">
        <v>37.0979149092</v>
      </c>
      <c r="D19" s="108">
        <v>2.8680394562986131</v>
      </c>
      <c r="E19" s="108">
        <v>18.052308906868056</v>
      </c>
      <c r="F19" s="108">
        <v>7.8205864859999945</v>
      </c>
      <c r="G19" s="108">
        <v>1.0754736369583326</v>
      </c>
      <c r="H19" s="108">
        <v>2.2382228385444445</v>
      </c>
    </row>
    <row r="20" spans="1:8">
      <c r="A20" s="155">
        <v>44531</v>
      </c>
      <c r="C20" s="108">
        <v>42.169870985560493</v>
      </c>
      <c r="D20" s="108">
        <v>2.9393565584260783</v>
      </c>
      <c r="E20" s="108">
        <v>12.977591632014784</v>
      </c>
      <c r="F20" s="108">
        <v>7.7491472372983905</v>
      </c>
      <c r="G20" s="108">
        <v>1.0005472998064515</v>
      </c>
      <c r="H20" s="108">
        <v>1.0923567753534946</v>
      </c>
    </row>
    <row r="21" spans="1:8">
      <c r="A21" s="155">
        <v>44562</v>
      </c>
      <c r="C21" s="108">
        <v>47.867830158000011</v>
      </c>
      <c r="D21" s="108">
        <v>3.0825081319999974</v>
      </c>
      <c r="E21" s="108">
        <v>9.1113799699999998</v>
      </c>
      <c r="F21" s="108">
        <v>5.9992195350000079</v>
      </c>
      <c r="G21" s="108">
        <v>1.0821297719999996</v>
      </c>
      <c r="H21" s="108">
        <v>0.87376081199999978</v>
      </c>
    </row>
    <row r="22" spans="1:8">
      <c r="A22" s="155">
        <v>44593</v>
      </c>
      <c r="C22" s="108">
        <v>51.534764667999994</v>
      </c>
      <c r="D22" s="108">
        <v>3.2106262039999995</v>
      </c>
      <c r="E22" s="108">
        <v>7.5384775100000017</v>
      </c>
      <c r="F22" s="108">
        <v>6.6233657879999974</v>
      </c>
      <c r="G22" s="108">
        <v>1.1856899149999998</v>
      </c>
      <c r="H22" s="108">
        <v>0.81045709299999991</v>
      </c>
    </row>
    <row r="23" spans="1:8">
      <c r="A23" s="155">
        <v>44621</v>
      </c>
      <c r="C23" s="108">
        <v>52.717697172999991</v>
      </c>
      <c r="D23" s="108">
        <v>3.35596988</v>
      </c>
      <c r="E23" s="108">
        <v>6.8740594660000003</v>
      </c>
      <c r="F23" s="108">
        <v>7.0686179840000012</v>
      </c>
      <c r="G23" s="108">
        <v>1.1747714630000001</v>
      </c>
      <c r="H23" s="108">
        <v>1.0312562200000002</v>
      </c>
    </row>
    <row r="24" spans="1:8">
      <c r="A24" s="155">
        <v>44652</v>
      </c>
      <c r="C24" s="108">
        <v>49.412717150999988</v>
      </c>
      <c r="D24" s="108">
        <v>3.4582254800000016</v>
      </c>
      <c r="E24" s="108">
        <v>6.2190884359999998</v>
      </c>
      <c r="F24" s="108">
        <v>6.8911673710000025</v>
      </c>
      <c r="G24" s="108">
        <v>1.2116219119999998</v>
      </c>
      <c r="H24" s="108">
        <v>2.2085993880000001</v>
      </c>
    </row>
    <row r="25" spans="1:8">
      <c r="A25" s="155">
        <v>44682</v>
      </c>
      <c r="C25" s="108">
        <v>45.145739974000001</v>
      </c>
      <c r="D25" s="108">
        <v>3.1489908889999998</v>
      </c>
      <c r="E25" s="108">
        <v>8.1048935489999998</v>
      </c>
      <c r="F25" s="108">
        <v>7.7544113620000061</v>
      </c>
      <c r="G25" s="108">
        <v>1.132851335</v>
      </c>
      <c r="H25" s="108">
        <v>3.9453943929999995</v>
      </c>
    </row>
    <row r="26" spans="1:8">
      <c r="A26" s="155">
        <v>44713</v>
      </c>
      <c r="C26" s="108">
        <v>43.633191914999998</v>
      </c>
      <c r="D26" s="108">
        <v>3.2030059049999999</v>
      </c>
      <c r="E26" s="108">
        <v>8.7979870620000025</v>
      </c>
      <c r="F26" s="108">
        <v>8.059860052000003</v>
      </c>
      <c r="G26" s="108">
        <v>1.1524910919999998</v>
      </c>
      <c r="H26" s="108">
        <v>4.2816607000000007</v>
      </c>
    </row>
    <row r="27" spans="1:8">
      <c r="A27" s="155">
        <v>44743</v>
      </c>
      <c r="C27" s="108">
        <v>41.616739948999985</v>
      </c>
      <c r="D27" s="108">
        <v>2.447180694</v>
      </c>
      <c r="E27" s="108">
        <v>8.6787099170000008</v>
      </c>
      <c r="F27" s="108">
        <v>10.949852594999999</v>
      </c>
      <c r="G27" s="108">
        <v>1.2446080739999998</v>
      </c>
      <c r="H27" s="108">
        <v>4.7213299590000011</v>
      </c>
    </row>
    <row r="28" spans="1:8">
      <c r="A28" s="155">
        <v>44774</v>
      </c>
      <c r="C28" s="108">
        <v>40.138815864000001</v>
      </c>
      <c r="D28" s="108">
        <v>2.4817577500000008</v>
      </c>
      <c r="E28" s="108">
        <v>9.2691829670000025</v>
      </c>
      <c r="F28" s="108">
        <v>12.191886998999998</v>
      </c>
      <c r="G28" s="108">
        <v>1.4664015009999998</v>
      </c>
      <c r="H28" s="108">
        <v>4.4231734060000019</v>
      </c>
    </row>
    <row r="29" spans="1:8">
      <c r="A29" s="155">
        <v>44805</v>
      </c>
      <c r="C29" s="108">
        <v>40.630320968999989</v>
      </c>
      <c r="D29" s="108">
        <v>2.2085310399999982</v>
      </c>
      <c r="E29" s="108">
        <v>9.0332472429999999</v>
      </c>
      <c r="F29" s="108">
        <v>12.429079546999992</v>
      </c>
      <c r="G29" s="108">
        <v>1.7130606760000011</v>
      </c>
      <c r="H29" s="108">
        <v>4.1515856910000002</v>
      </c>
    </row>
    <row r="30" spans="1:8">
      <c r="A30" s="155">
        <v>44835</v>
      </c>
      <c r="C30" s="108">
        <v>40.852982375999993</v>
      </c>
      <c r="D30" s="108">
        <v>2.691322247</v>
      </c>
      <c r="E30" s="108">
        <v>9.0075716069999974</v>
      </c>
      <c r="F30" s="108">
        <v>12.558098282000001</v>
      </c>
      <c r="G30" s="108">
        <v>1.7930987539999996</v>
      </c>
      <c r="H30" s="108">
        <v>3.7313993910000005</v>
      </c>
    </row>
    <row r="31" spans="1:8">
      <c r="A31" s="155">
        <v>44866</v>
      </c>
      <c r="C31" s="108">
        <v>46.489830808000001</v>
      </c>
      <c r="D31" s="108">
        <v>2.5885758009999993</v>
      </c>
      <c r="E31" s="108">
        <v>7.47991283</v>
      </c>
      <c r="F31" s="108">
        <v>8.0625960529999983</v>
      </c>
      <c r="G31" s="108">
        <v>1.590258435</v>
      </c>
      <c r="H31" s="108">
        <v>3.193928477</v>
      </c>
    </row>
    <row r="32" spans="1:8">
      <c r="A32" s="155">
        <v>44896</v>
      </c>
      <c r="C32" s="108">
        <v>47.686403538</v>
      </c>
      <c r="D32" s="108">
        <v>3.2690631550000027</v>
      </c>
      <c r="E32" s="108">
        <v>6.4120902159999993</v>
      </c>
      <c r="F32" s="108">
        <v>8.1872938909999977</v>
      </c>
      <c r="G32" s="108">
        <v>1.7133229850000005</v>
      </c>
      <c r="H32" s="108">
        <v>1.5039492249999999</v>
      </c>
    </row>
    <row r="33" spans="1:8">
      <c r="A33" s="155">
        <v>44927</v>
      </c>
      <c r="C33" s="108">
        <v>49.942791843217741</v>
      </c>
      <c r="D33" s="108">
        <v>3.3352306603051072</v>
      </c>
      <c r="E33" s="108">
        <v>5.8881415981182812</v>
      </c>
      <c r="F33" s="108">
        <v>8.2323309269704303</v>
      </c>
      <c r="G33" s="108">
        <v>1.8691192184798391</v>
      </c>
      <c r="H33" s="108">
        <v>1.0397643653024191</v>
      </c>
    </row>
    <row r="34" spans="1:8">
      <c r="A34" s="155">
        <v>44958</v>
      </c>
      <c r="C34" s="108">
        <v>52.420420943883933</v>
      </c>
      <c r="D34" s="108">
        <v>3.3777239827782743</v>
      </c>
      <c r="E34" s="108">
        <v>5.0354101222797629</v>
      </c>
      <c r="F34" s="108">
        <v>9.5206437865565476</v>
      </c>
      <c r="G34" s="108">
        <v>2.0585934730446427</v>
      </c>
      <c r="H34" s="108">
        <v>1.006743680299107</v>
      </c>
    </row>
    <row r="35" spans="1:8">
      <c r="A35" s="155">
        <v>44986</v>
      </c>
      <c r="C35" s="108">
        <v>55.016776457934135</v>
      </c>
      <c r="D35" s="108">
        <v>3.2919720375456989</v>
      </c>
      <c r="E35" s="108">
        <v>5.5402676206747312</v>
      </c>
      <c r="F35" s="108">
        <v>8.1161750920645162</v>
      </c>
      <c r="G35" s="108">
        <v>1.945487551458333</v>
      </c>
      <c r="H35" s="108">
        <v>1.2694890853225811</v>
      </c>
    </row>
    <row r="36" spans="1:8">
      <c r="A36" s="155">
        <v>45017</v>
      </c>
      <c r="C36" s="108">
        <v>49.104979649879169</v>
      </c>
      <c r="D36" s="108">
        <v>3.1142420337874999</v>
      </c>
      <c r="E36" s="108">
        <v>7.2415357364527786</v>
      </c>
      <c r="F36" s="108">
        <v>6.7025078166694447</v>
      </c>
      <c r="G36" s="108">
        <v>1.9060820772916671</v>
      </c>
      <c r="H36" s="108">
        <v>2.3918113526930562</v>
      </c>
    </row>
    <row r="37" spans="1:8">
      <c r="A37" s="155">
        <v>45047</v>
      </c>
      <c r="C37" s="108">
        <v>44.58999318925806</v>
      </c>
      <c r="D37" s="108">
        <v>2.7947465748185483</v>
      </c>
      <c r="E37" s="108">
        <v>8.6014694697271494</v>
      </c>
      <c r="F37" s="108">
        <v>9.2078865805913974</v>
      </c>
      <c r="G37" s="108">
        <v>1.9324196754704301</v>
      </c>
      <c r="H37" s="108">
        <v>4.2893079480927421</v>
      </c>
    </row>
    <row r="38" spans="1:8">
      <c r="A38" s="155">
        <v>45078</v>
      </c>
      <c r="C38" s="108">
        <v>39.648669761047231</v>
      </c>
      <c r="D38" s="108">
        <v>2.5797751715458328</v>
      </c>
      <c r="E38" s="108">
        <v>10.167573320899999</v>
      </c>
      <c r="F38" s="108">
        <v>11.6963655083375</v>
      </c>
      <c r="G38" s="108">
        <v>1.9346947535222221</v>
      </c>
      <c r="H38" s="108">
        <v>4.1961791651791662</v>
      </c>
    </row>
    <row r="39" spans="1:8">
      <c r="A39" s="155">
        <v>45108</v>
      </c>
      <c r="C39" s="108">
        <v>37.779463585990506</v>
      </c>
      <c r="D39" s="108">
        <v>2.5798718064543</v>
      </c>
      <c r="E39" s="108">
        <v>9.6994777696505263</v>
      </c>
      <c r="F39" s="108">
        <v>13.151218273550999</v>
      </c>
      <c r="G39" s="108">
        <v>2.1668881480766098</v>
      </c>
      <c r="H39" s="108">
        <v>4.6910877572903198</v>
      </c>
    </row>
    <row r="40" spans="1:8">
      <c r="A40" s="155">
        <v>45139</v>
      </c>
      <c r="C40" s="108">
        <v>41.080825087639703</v>
      </c>
      <c r="D40" s="108">
        <v>2.1384055271034899</v>
      </c>
      <c r="E40" s="108">
        <v>9.5155823485927264</v>
      </c>
      <c r="F40" s="108">
        <v>12.051598727744601</v>
      </c>
      <c r="G40" s="108">
        <v>2.4614425506061797</v>
      </c>
      <c r="H40" s="108">
        <v>4.6153207419408604</v>
      </c>
    </row>
    <row r="41" spans="1:8">
      <c r="A41" s="155">
        <v>45170</v>
      </c>
      <c r="C41" s="108">
        <v>43.368770333756899</v>
      </c>
      <c r="D41" s="108">
        <v>2.4561699575208298</v>
      </c>
      <c r="E41" s="108">
        <v>9.0440340801735957</v>
      </c>
      <c r="F41" s="108">
        <v>12.644444020970798</v>
      </c>
      <c r="G41" s="108">
        <v>2.7419614626527702</v>
      </c>
      <c r="H41" s="108">
        <v>4.5320256031833299</v>
      </c>
    </row>
    <row r="42" spans="1:8">
      <c r="A42" s="155">
        <v>45200</v>
      </c>
      <c r="C42" s="108">
        <v>45.100730198395162</v>
      </c>
      <c r="D42" s="108">
        <v>2.7595947087177417</v>
      </c>
      <c r="E42" s="108">
        <v>7.6251536798629029</v>
      </c>
      <c r="F42" s="108">
        <v>12.806264265287629</v>
      </c>
      <c r="G42" s="108">
        <v>2.7268003476102147</v>
      </c>
      <c r="H42" s="108">
        <v>4.1956475526438171</v>
      </c>
    </row>
    <row r="43" spans="1:8">
      <c r="A43" s="155">
        <v>45231</v>
      </c>
      <c r="C43" s="108">
        <v>47.220514418934719</v>
      </c>
      <c r="D43" s="108">
        <v>2.7779901003236107</v>
      </c>
      <c r="E43" s="108">
        <v>9.1493627304027765</v>
      </c>
      <c r="F43" s="108">
        <v>10.892236925361111</v>
      </c>
      <c r="G43" s="108">
        <v>2.9866628919083333</v>
      </c>
      <c r="H43" s="108">
        <v>3.9070467818611108</v>
      </c>
    </row>
    <row r="44" spans="1:8">
      <c r="A44" s="155">
        <v>45261</v>
      </c>
      <c r="C44" s="108">
        <v>47.4552060696249</v>
      </c>
      <c r="D44" s="108">
        <v>2.8389404240040297</v>
      </c>
      <c r="E44" s="108">
        <v>8.5239727539851913</v>
      </c>
      <c r="F44" s="108">
        <v>10.749558441361499</v>
      </c>
      <c r="G44" s="108">
        <v>2.7820966020806401</v>
      </c>
      <c r="H44" s="108">
        <v>2.2666943093669301</v>
      </c>
    </row>
  </sheetData>
  <hyperlinks>
    <hyperlink ref="A1" location="Index!A1" display="Return to index" xr:uid="{12563C20-755B-4DF2-A3DC-8B5E08CB9BB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>
    <tabColor rgb="FF00B0F0"/>
  </sheetPr>
  <dimension ref="A1:H17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21" sqref="E21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5" spans="1:8">
      <c r="C5" s="20" t="str">
        <f>Index!AQ14</f>
        <v>Chart 33 - Self-consumption and exported energy by sugarcane biomass plants</v>
      </c>
      <c r="D5" s="13"/>
    </row>
    <row r="6" spans="1:8">
      <c r="C6" s="26"/>
    </row>
    <row r="7" spans="1:8">
      <c r="A7" s="4" t="s">
        <v>220</v>
      </c>
      <c r="C7" s="5" t="s">
        <v>319</v>
      </c>
      <c r="D7" s="5" t="s">
        <v>266</v>
      </c>
    </row>
    <row r="8" spans="1:8" ht="15.6">
      <c r="B8" s="4"/>
      <c r="C8" s="29" t="s">
        <v>318</v>
      </c>
      <c r="D8" s="29"/>
    </row>
    <row r="9" spans="1:8">
      <c r="A9" s="40">
        <v>2015</v>
      </c>
      <c r="B9" s="6"/>
      <c r="C9" s="12">
        <v>1.5675601843003801</v>
      </c>
      <c r="D9" s="12">
        <v>2.3024314554797702</v>
      </c>
    </row>
    <row r="10" spans="1:8">
      <c r="A10" s="40">
        <v>2016</v>
      </c>
      <c r="B10" s="6"/>
      <c r="C10" s="12">
        <v>1.6018237148431316</v>
      </c>
      <c r="D10" s="12">
        <v>2.389123339826142</v>
      </c>
    </row>
    <row r="11" spans="1:8">
      <c r="A11" s="40">
        <v>2017</v>
      </c>
      <c r="B11" s="6"/>
      <c r="C11" s="12">
        <v>1.6382038556743348</v>
      </c>
      <c r="D11" s="12">
        <v>2.4363450122007988</v>
      </c>
    </row>
    <row r="12" spans="1:8">
      <c r="A12" s="40">
        <v>2018</v>
      </c>
      <c r="B12" s="6"/>
      <c r="C12" s="12">
        <v>1.5812696272415292</v>
      </c>
      <c r="D12" s="12">
        <v>2.4471017228013898</v>
      </c>
    </row>
    <row r="13" spans="1:8">
      <c r="A13" s="40">
        <v>2019</v>
      </c>
      <c r="B13" s="6"/>
      <c r="C13" s="12">
        <v>1.6282394323685776</v>
      </c>
      <c r="D13" s="67">
        <v>2.5579101171717</v>
      </c>
    </row>
    <row r="14" spans="1:8">
      <c r="A14" s="40">
        <v>2020</v>
      </c>
      <c r="B14" s="6"/>
      <c r="C14" s="12">
        <v>1.8262265709737773</v>
      </c>
      <c r="D14" s="12">
        <v>2.5795424132820601</v>
      </c>
    </row>
    <row r="15" spans="1:8">
      <c r="A15" s="40">
        <v>2021</v>
      </c>
      <c r="B15" s="6"/>
      <c r="C15" s="12">
        <v>1.64105097060699</v>
      </c>
      <c r="D15" s="12">
        <v>2.2774598725180399</v>
      </c>
    </row>
    <row r="16" spans="1:8">
      <c r="A16" s="40">
        <v>2022</v>
      </c>
      <c r="C16" s="12">
        <v>1.5931354183736639</v>
      </c>
      <c r="D16" s="12">
        <v>2.08970560680073</v>
      </c>
    </row>
    <row r="17" spans="1:4">
      <c r="A17" s="40">
        <v>2023</v>
      </c>
      <c r="C17" s="118">
        <v>1.7877697800000001</v>
      </c>
      <c r="D17" s="56">
        <v>2.3825328736996232</v>
      </c>
    </row>
  </sheetData>
  <hyperlinks>
    <hyperlink ref="A1" location="Index!A1" display="Return to index" xr:uid="{02BEF48B-A17A-49DE-87DF-B4F4F3E6870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>
    <tabColor rgb="FF00B0F0"/>
  </sheetPr>
  <dimension ref="A1:AB3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28">
      <c r="A1" s="1" t="s">
        <v>161</v>
      </c>
      <c r="B1" s="1"/>
    </row>
    <row r="2" spans="1:28" s="48" customFormat="1" ht="23.4">
      <c r="D2" s="7"/>
      <c r="E2" s="7"/>
      <c r="F2" s="7"/>
      <c r="G2" s="7"/>
      <c r="H2" s="7" t="s">
        <v>162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5" spans="1:28">
      <c r="C5" s="20" t="str">
        <f>Index!AQ18</f>
        <v>Chart 34 - Record of inserted energy into the SIN and processed sugarcane</v>
      </c>
      <c r="D5" s="13"/>
    </row>
    <row r="6" spans="1:28">
      <c r="C6" s="26"/>
    </row>
    <row r="7" spans="1:28" ht="43.2">
      <c r="A7" s="4" t="s">
        <v>220</v>
      </c>
      <c r="C7" s="5" t="s">
        <v>320</v>
      </c>
      <c r="D7" s="5" t="s">
        <v>321</v>
      </c>
      <c r="E7" s="5" t="s">
        <v>322</v>
      </c>
      <c r="F7" s="5" t="s">
        <v>78</v>
      </c>
      <c r="G7" s="5" t="s">
        <v>323</v>
      </c>
      <c r="H7" s="19" t="s">
        <v>221</v>
      </c>
      <c r="U7" s="105"/>
      <c r="V7" s="90"/>
      <c r="W7" s="90" t="s">
        <v>320</v>
      </c>
      <c r="X7" s="90" t="s">
        <v>321</v>
      </c>
      <c r="Y7" s="90" t="s">
        <v>322</v>
      </c>
      <c r="Z7" s="90" t="s">
        <v>78</v>
      </c>
      <c r="AA7" s="90" t="s">
        <v>323</v>
      </c>
      <c r="AB7" s="90" t="s">
        <v>221</v>
      </c>
    </row>
    <row r="8" spans="1:28" ht="15.6">
      <c r="B8" s="4"/>
      <c r="C8" s="29" t="s">
        <v>318</v>
      </c>
      <c r="D8" s="29"/>
      <c r="E8" s="29"/>
      <c r="F8" s="29"/>
      <c r="G8" s="29"/>
      <c r="H8" s="39" t="s">
        <v>79</v>
      </c>
      <c r="U8" s="90"/>
      <c r="V8" s="90"/>
      <c r="W8" s="90"/>
      <c r="X8" s="90"/>
      <c r="Y8" s="90"/>
      <c r="Z8" s="90"/>
      <c r="AA8" s="90"/>
      <c r="AB8" s="90"/>
    </row>
    <row r="9" spans="1:28">
      <c r="A9" s="40">
        <v>2012</v>
      </c>
      <c r="B9" s="6"/>
      <c r="C9" s="12">
        <f>C23/1000</f>
        <v>0</v>
      </c>
      <c r="D9" s="12">
        <f t="shared" ref="D9:E9" si="0">D23/1000</f>
        <v>0</v>
      </c>
      <c r="E9" s="12">
        <f t="shared" si="0"/>
        <v>0</v>
      </c>
      <c r="F9" s="12">
        <f>Z9</f>
        <v>0.11296788952119603</v>
      </c>
      <c r="G9" s="12">
        <v>1.3274000000000001</v>
      </c>
      <c r="H9" s="17">
        <v>564.29220499999997</v>
      </c>
      <c r="L9" s="38"/>
      <c r="M9" s="38"/>
      <c r="N9" s="38"/>
      <c r="O9" s="38"/>
      <c r="P9" s="38"/>
      <c r="U9" s="165">
        <v>2012</v>
      </c>
      <c r="V9" s="90" t="s">
        <v>31</v>
      </c>
      <c r="W9" s="91">
        <f>C9</f>
        <v>0</v>
      </c>
      <c r="X9" s="91">
        <f t="shared" ref="X9:Y9" si="1">D9</f>
        <v>0</v>
      </c>
      <c r="Y9" s="91">
        <f t="shared" si="1"/>
        <v>0</v>
      </c>
      <c r="Z9" s="91">
        <v>0.11296788952119603</v>
      </c>
      <c r="AA9" s="90"/>
      <c r="AB9" s="90"/>
    </row>
    <row r="10" spans="1:28">
      <c r="A10" s="40">
        <v>2013</v>
      </c>
      <c r="B10" s="6"/>
      <c r="C10" s="12">
        <f t="shared" ref="C10:F19" si="2">C24/1000</f>
        <v>0.68140000000000001</v>
      </c>
      <c r="D10" s="12">
        <f t="shared" si="2"/>
        <v>0.26100000000000001</v>
      </c>
      <c r="E10" s="12">
        <f t="shared" si="2"/>
        <v>0.13730000000000001</v>
      </c>
      <c r="F10" s="12">
        <f t="shared" si="2"/>
        <v>0.11586145785276922</v>
      </c>
      <c r="G10" s="12">
        <v>1.9605999999999999</v>
      </c>
      <c r="H10" s="17">
        <v>649.60343999999998</v>
      </c>
      <c r="L10" s="38"/>
      <c r="M10" s="38"/>
      <c r="N10" s="38"/>
      <c r="O10" s="38"/>
      <c r="P10" s="38"/>
      <c r="U10" s="165"/>
      <c r="V10" s="90" t="s">
        <v>31</v>
      </c>
      <c r="W10" s="91"/>
      <c r="X10" s="91"/>
      <c r="Y10" s="91"/>
      <c r="Z10" s="91"/>
      <c r="AA10" s="91">
        <v>1.3274000000000001</v>
      </c>
      <c r="AB10" s="91">
        <v>564.29220499999997</v>
      </c>
    </row>
    <row r="11" spans="1:28">
      <c r="A11" s="40">
        <v>2014</v>
      </c>
      <c r="B11" s="6"/>
      <c r="C11" s="12">
        <f t="shared" si="2"/>
        <v>0.73139999999999983</v>
      </c>
      <c r="D11" s="12">
        <f t="shared" si="2"/>
        <v>0.30819999999999997</v>
      </c>
      <c r="E11" s="12">
        <f t="shared" si="2"/>
        <v>0.13729999999999995</v>
      </c>
      <c r="F11" s="12">
        <f t="shared" ref="F11" si="3">F25/1000</f>
        <v>0.12099973237460529</v>
      </c>
      <c r="G11" s="12">
        <v>2.1023469491736306</v>
      </c>
      <c r="H11" s="17">
        <v>633.39603799999998</v>
      </c>
      <c r="L11" s="38"/>
      <c r="M11" s="38"/>
      <c r="N11" s="38"/>
      <c r="O11" s="38"/>
      <c r="P11" s="38"/>
      <c r="U11" s="165">
        <v>2013</v>
      </c>
      <c r="V11" s="90" t="s">
        <v>31</v>
      </c>
      <c r="W11" s="91">
        <f>C10</f>
        <v>0.68140000000000001</v>
      </c>
      <c r="X11" s="91">
        <f t="shared" ref="X11:Y11" si="4">D10</f>
        <v>0.26100000000000001</v>
      </c>
      <c r="Y11" s="91">
        <f t="shared" si="4"/>
        <v>0.13730000000000001</v>
      </c>
      <c r="Z11" s="91">
        <v>0.11586145785276922</v>
      </c>
      <c r="AA11" s="91"/>
      <c r="AB11" s="91"/>
    </row>
    <row r="12" spans="1:28">
      <c r="A12" s="40">
        <v>2015</v>
      </c>
      <c r="B12" s="6"/>
      <c r="C12" s="12">
        <f t="shared" si="2"/>
        <v>0.73459999999999992</v>
      </c>
      <c r="D12" s="12">
        <f t="shared" si="2"/>
        <v>0.31910000000000005</v>
      </c>
      <c r="E12" s="12">
        <f t="shared" si="2"/>
        <v>0.13729999999999995</v>
      </c>
      <c r="F12" s="12">
        <f t="shared" ref="F12" si="5">F26/1000</f>
        <v>0.11566806995167692</v>
      </c>
      <c r="G12" s="12">
        <v>2.1358410779462318</v>
      </c>
      <c r="H12" s="17">
        <v>660.35565499999996</v>
      </c>
      <c r="L12" s="38"/>
      <c r="M12" s="38"/>
      <c r="N12" s="38"/>
      <c r="O12" s="38"/>
      <c r="P12" s="38"/>
      <c r="U12" s="165"/>
      <c r="V12" s="90" t="s">
        <v>31</v>
      </c>
      <c r="W12" s="91"/>
      <c r="X12" s="91"/>
      <c r="Y12" s="91"/>
      <c r="Z12" s="91"/>
      <c r="AA12" s="91">
        <v>1.9605999999999999</v>
      </c>
      <c r="AB12" s="91">
        <v>649.60343999999998</v>
      </c>
    </row>
    <row r="13" spans="1:28">
      <c r="A13" s="40">
        <v>2016</v>
      </c>
      <c r="B13" s="6"/>
      <c r="C13" s="12">
        <f t="shared" si="2"/>
        <v>0.73459999999999992</v>
      </c>
      <c r="D13" s="12">
        <f t="shared" si="2"/>
        <v>0.33710000000000001</v>
      </c>
      <c r="E13" s="12">
        <f t="shared" si="2"/>
        <v>0.20449999999999996</v>
      </c>
      <c r="F13" s="12">
        <f t="shared" ref="F13" si="6">F27/1000</f>
        <v>0.11934483081130526</v>
      </c>
      <c r="G13" s="12">
        <v>2.4229277491780818</v>
      </c>
      <c r="H13" s="17">
        <v>670.28575572253487</v>
      </c>
      <c r="L13" s="38"/>
      <c r="M13" s="38"/>
      <c r="N13" s="38"/>
      <c r="U13" s="165">
        <v>2014</v>
      </c>
      <c r="V13" s="90" t="s">
        <v>31</v>
      </c>
      <c r="W13" s="91">
        <f>C11</f>
        <v>0.73139999999999983</v>
      </c>
      <c r="X13" s="91">
        <f t="shared" ref="X13:Y13" si="7">D11</f>
        <v>0.30819999999999997</v>
      </c>
      <c r="Y13" s="91">
        <f t="shared" si="7"/>
        <v>0.13729999999999995</v>
      </c>
      <c r="Z13" s="91">
        <v>0.12099973237460529</v>
      </c>
      <c r="AA13" s="91"/>
      <c r="AB13" s="91"/>
    </row>
    <row r="14" spans="1:28">
      <c r="A14" s="40">
        <v>2017</v>
      </c>
      <c r="B14" s="6"/>
      <c r="C14" s="12">
        <f t="shared" si="2"/>
        <v>0.73459999999999992</v>
      </c>
      <c r="D14" s="12">
        <f t="shared" si="2"/>
        <v>0.33710000000000001</v>
      </c>
      <c r="E14" s="12">
        <f t="shared" si="2"/>
        <v>0.20449999999999996</v>
      </c>
      <c r="F14" s="12">
        <f t="shared" ref="F14" si="8">F28/1000</f>
        <v>0.11236764697393965</v>
      </c>
      <c r="G14" s="12">
        <v>2.445625352796803</v>
      </c>
      <c r="H14" s="17">
        <v>635.39504999999997</v>
      </c>
      <c r="U14" s="165"/>
      <c r="V14" s="90" t="s">
        <v>31</v>
      </c>
      <c r="W14" s="90"/>
      <c r="X14" s="90"/>
      <c r="Y14" s="90"/>
      <c r="Z14" s="90"/>
      <c r="AA14" s="91">
        <v>2.1023469491736306</v>
      </c>
      <c r="AB14" s="91">
        <v>633.39603799999998</v>
      </c>
    </row>
    <row r="15" spans="1:28">
      <c r="A15" s="40">
        <v>2018</v>
      </c>
      <c r="B15" s="6"/>
      <c r="C15" s="12">
        <f t="shared" si="2"/>
        <v>0.73459999999999992</v>
      </c>
      <c r="D15" s="12">
        <f t="shared" si="2"/>
        <v>0.5545000000000001</v>
      </c>
      <c r="E15" s="12">
        <f t="shared" si="2"/>
        <v>0.20449999999999996</v>
      </c>
      <c r="F15" s="12">
        <f t="shared" ref="F15" si="9">F29/1000</f>
        <v>0.11236764697393965</v>
      </c>
      <c r="G15" s="12">
        <v>2.4837835681774574</v>
      </c>
      <c r="H15" s="17">
        <v>608.52213300000005</v>
      </c>
      <c r="U15" s="165">
        <v>2015</v>
      </c>
      <c r="V15" s="90" t="s">
        <v>31</v>
      </c>
      <c r="W15" s="91">
        <f>C12</f>
        <v>0.73459999999999992</v>
      </c>
      <c r="X15" s="91">
        <f t="shared" ref="X15:Y15" si="10">D12</f>
        <v>0.31910000000000005</v>
      </c>
      <c r="Y15" s="91">
        <f t="shared" si="10"/>
        <v>0.13729999999999995</v>
      </c>
      <c r="Z15" s="91">
        <v>0.11566806995167692</v>
      </c>
      <c r="AA15" s="91"/>
      <c r="AB15" s="91"/>
    </row>
    <row r="16" spans="1:28">
      <c r="A16" s="40">
        <v>2019</v>
      </c>
      <c r="B16" s="6"/>
      <c r="C16" s="12">
        <f t="shared" si="2"/>
        <v>0.73459999999999992</v>
      </c>
      <c r="D16" s="12">
        <f t="shared" si="2"/>
        <v>0.64419999999999999</v>
      </c>
      <c r="E16" s="12">
        <f t="shared" si="2"/>
        <v>0.20449999999999996</v>
      </c>
      <c r="F16" s="12">
        <f t="shared" ref="F16" si="11">F30/1000</f>
        <v>0.11291805375170678</v>
      </c>
      <c r="G16" s="12">
        <v>2.5579101171717036</v>
      </c>
      <c r="H16" s="17">
        <v>654.08202000000006</v>
      </c>
      <c r="U16" s="165"/>
      <c r="V16" s="90" t="s">
        <v>31</v>
      </c>
      <c r="W16" s="91"/>
      <c r="X16" s="91"/>
      <c r="Y16" s="91"/>
      <c r="Z16" s="91"/>
      <c r="AA16" s="91">
        <v>2.1358410779462318</v>
      </c>
      <c r="AB16" s="91">
        <v>660.35565499999996</v>
      </c>
    </row>
    <row r="17" spans="1:28">
      <c r="A17" s="40">
        <v>2020</v>
      </c>
      <c r="B17" s="6"/>
      <c r="C17" s="12">
        <f t="shared" si="2"/>
        <v>0.73459999999999992</v>
      </c>
      <c r="D17" s="12">
        <f t="shared" si="2"/>
        <v>0.68130000000000002</v>
      </c>
      <c r="E17" s="12">
        <f t="shared" si="2"/>
        <v>0.20449999999999996</v>
      </c>
      <c r="F17" s="12">
        <f t="shared" ref="F17" si="12">F31/1000</f>
        <v>0.12258708468488648</v>
      </c>
      <c r="G17" s="12">
        <v>2.579542413282061</v>
      </c>
      <c r="H17" s="17">
        <v>662.68558499999995</v>
      </c>
      <c r="J17" s="38"/>
      <c r="K17" s="38"/>
      <c r="U17" s="165">
        <v>2016</v>
      </c>
      <c r="V17" s="90" t="s">
        <v>31</v>
      </c>
      <c r="W17" s="91">
        <f>C13</f>
        <v>0.73459999999999992</v>
      </c>
      <c r="X17" s="91">
        <f t="shared" ref="X17:Y17" si="13">D13</f>
        <v>0.33710000000000001</v>
      </c>
      <c r="Y17" s="91">
        <f t="shared" si="13"/>
        <v>0.20449999999999996</v>
      </c>
      <c r="Z17" s="91">
        <v>0.11934483081130526</v>
      </c>
      <c r="AA17" s="91"/>
      <c r="AB17" s="91"/>
    </row>
    <row r="18" spans="1:28">
      <c r="A18" s="40">
        <v>2021</v>
      </c>
      <c r="B18" s="6"/>
      <c r="C18" s="12">
        <f t="shared" si="2"/>
        <v>0.73459999999999992</v>
      </c>
      <c r="D18" s="12">
        <f t="shared" si="2"/>
        <v>0.71890000000000009</v>
      </c>
      <c r="E18" s="12">
        <f t="shared" si="2"/>
        <v>0.20449999999999996</v>
      </c>
      <c r="F18" s="12">
        <f t="shared" ref="F18" si="14">F32/1000</f>
        <v>9.1384732309534464E-2</v>
      </c>
      <c r="G18" s="12">
        <v>2.2774598725180399</v>
      </c>
      <c r="H18" s="17">
        <v>581.44560000000001</v>
      </c>
      <c r="J18" s="38"/>
      <c r="K18" s="38"/>
      <c r="U18" s="165"/>
      <c r="V18" s="90" t="s">
        <v>31</v>
      </c>
      <c r="W18" s="90"/>
      <c r="X18" s="90"/>
      <c r="Y18" s="90"/>
      <c r="Z18" s="90"/>
      <c r="AA18" s="91">
        <v>2.4229277491780818</v>
      </c>
      <c r="AB18" s="91">
        <v>670.28575572253487</v>
      </c>
    </row>
    <row r="19" spans="1:28">
      <c r="A19" s="40">
        <v>2022</v>
      </c>
      <c r="B19" s="6"/>
      <c r="C19" s="12">
        <f t="shared" si="2"/>
        <v>0.73459999999999992</v>
      </c>
      <c r="D19" s="12">
        <f t="shared" si="2"/>
        <v>0.7360000000000001</v>
      </c>
      <c r="E19" s="12">
        <f t="shared" si="2"/>
        <v>0.20449999999999996</v>
      </c>
      <c r="F19" s="12">
        <f>F33/1000</f>
        <v>0.14906360273281544</v>
      </c>
      <c r="G19" s="12">
        <f>'A-33'!$D$16</f>
        <v>2.08970560680073</v>
      </c>
      <c r="H19" s="17">
        <f>'A-5'!C19</f>
        <v>595.30610200000001</v>
      </c>
      <c r="U19" s="165">
        <v>2017</v>
      </c>
      <c r="V19" s="90" t="s">
        <v>31</v>
      </c>
      <c r="W19" s="91">
        <f>C14</f>
        <v>0.73459999999999992</v>
      </c>
      <c r="X19" s="91">
        <f t="shared" ref="X19:Y19" si="15">D14</f>
        <v>0.33710000000000001</v>
      </c>
      <c r="Y19" s="91">
        <f t="shared" si="15"/>
        <v>0.20449999999999996</v>
      </c>
      <c r="Z19" s="91">
        <v>0.11236764697393965</v>
      </c>
      <c r="AA19" s="91"/>
      <c r="AB19" s="91"/>
    </row>
    <row r="20" spans="1:28">
      <c r="A20" s="40">
        <v>2023</v>
      </c>
      <c r="C20" s="12">
        <f>C34/1000</f>
        <v>0.67130000000000001</v>
      </c>
      <c r="D20" s="12">
        <f>D34/1000</f>
        <v>0.60850000000000004</v>
      </c>
      <c r="E20" s="12">
        <f>E34/1000</f>
        <v>0.1603</v>
      </c>
      <c r="F20" s="12">
        <f>F34/1000</f>
        <v>0.1263</v>
      </c>
      <c r="G20" s="12">
        <v>2.4</v>
      </c>
      <c r="H20" s="17">
        <v>712.5</v>
      </c>
      <c r="U20" s="165"/>
      <c r="V20" s="90" t="s">
        <v>31</v>
      </c>
      <c r="W20" s="90"/>
      <c r="X20" s="90"/>
      <c r="Y20" s="90"/>
      <c r="Z20" s="90"/>
      <c r="AA20" s="91">
        <v>2.445625352796803</v>
      </c>
      <c r="AB20" s="91">
        <v>635.39504999999997</v>
      </c>
    </row>
    <row r="21" spans="1:28">
      <c r="A21" s="40"/>
      <c r="C21" s="12"/>
      <c r="D21" s="12"/>
      <c r="E21" s="12"/>
      <c r="F21" s="12"/>
      <c r="G21" s="12"/>
      <c r="H21" s="109"/>
      <c r="U21" s="165">
        <v>2018</v>
      </c>
      <c r="V21" s="90" t="s">
        <v>31</v>
      </c>
      <c r="W21" s="91">
        <f>C15</f>
        <v>0.73459999999999992</v>
      </c>
      <c r="X21" s="91">
        <f t="shared" ref="X21:Y21" si="16">D15</f>
        <v>0.5545000000000001</v>
      </c>
      <c r="Y21" s="91">
        <f t="shared" si="16"/>
        <v>0.20449999999999996</v>
      </c>
      <c r="Z21" s="91">
        <v>0.11236764697393965</v>
      </c>
      <c r="AA21" s="91"/>
      <c r="AB21" s="91"/>
    </row>
    <row r="22" spans="1:28">
      <c r="A22" s="40"/>
      <c r="C22" s="12"/>
      <c r="D22" s="12"/>
      <c r="E22" s="12"/>
      <c r="F22" s="12"/>
      <c r="G22" s="12"/>
      <c r="U22" s="165"/>
      <c r="V22" s="90" t="s">
        <v>31</v>
      </c>
      <c r="W22" s="91"/>
      <c r="X22" s="91"/>
      <c r="Y22" s="91"/>
      <c r="Z22" s="91"/>
      <c r="AA22" s="91">
        <v>2.4837835681774574</v>
      </c>
      <c r="AB22" s="91">
        <v>608.52213300000005</v>
      </c>
    </row>
    <row r="23" spans="1:28">
      <c r="A23" s="92"/>
      <c r="B23" s="90"/>
      <c r="C23" s="93"/>
      <c r="D23" s="93"/>
      <c r="E23" s="91"/>
      <c r="F23" s="12"/>
      <c r="G23" s="12"/>
      <c r="U23" s="165">
        <v>2019</v>
      </c>
      <c r="V23" s="90" t="s">
        <v>31</v>
      </c>
      <c r="W23" s="91">
        <f>C16</f>
        <v>0.73459999999999992</v>
      </c>
      <c r="X23" s="91">
        <f t="shared" ref="X23:Y23" si="17">D16</f>
        <v>0.64419999999999999</v>
      </c>
      <c r="Y23" s="91">
        <f t="shared" si="17"/>
        <v>0.20449999999999996</v>
      </c>
      <c r="Z23" s="91">
        <v>0.11291805375170678</v>
      </c>
      <c r="AA23" s="91"/>
      <c r="AB23" s="91"/>
    </row>
    <row r="24" spans="1:28">
      <c r="A24" s="92">
        <v>2013</v>
      </c>
      <c r="B24" s="90"/>
      <c r="C24" s="93">
        <v>681.4</v>
      </c>
      <c r="D24" s="93">
        <v>261</v>
      </c>
      <c r="E24" s="127">
        <v>137.30000000000001</v>
      </c>
      <c r="F24" s="139">
        <v>115.86145785276922</v>
      </c>
      <c r="G24" s="12"/>
      <c r="U24" s="165"/>
      <c r="V24" s="90" t="s">
        <v>31</v>
      </c>
      <c r="W24" s="91"/>
      <c r="X24" s="91"/>
      <c r="Y24" s="91"/>
      <c r="Z24" s="91"/>
      <c r="AA24" s="91">
        <v>2.5579101171717036</v>
      </c>
      <c r="AB24" s="91">
        <v>654.08202000000006</v>
      </c>
    </row>
    <row r="25" spans="1:28">
      <c r="A25" s="92">
        <v>2014</v>
      </c>
      <c r="B25" s="90"/>
      <c r="C25" s="93">
        <v>731.39999999999986</v>
      </c>
      <c r="D25" s="93">
        <v>308.2</v>
      </c>
      <c r="E25" s="127">
        <v>137.29999999999995</v>
      </c>
      <c r="F25" s="139">
        <v>120.99973237460529</v>
      </c>
      <c r="U25" s="165">
        <v>2020</v>
      </c>
      <c r="V25" s="90"/>
      <c r="W25" s="91">
        <f>C17</f>
        <v>0.73459999999999992</v>
      </c>
      <c r="X25" s="91">
        <f t="shared" ref="X25:Y25" si="18">D17</f>
        <v>0.68130000000000002</v>
      </c>
      <c r="Y25" s="91">
        <f t="shared" si="18"/>
        <v>0.20449999999999996</v>
      </c>
      <c r="Z25" s="91">
        <v>0.12258708468488648</v>
      </c>
      <c r="AA25" s="90"/>
      <c r="AB25" s="91"/>
    </row>
    <row r="26" spans="1:28">
      <c r="A26" s="92">
        <v>2015</v>
      </c>
      <c r="B26" s="90"/>
      <c r="C26" s="93">
        <v>734.59999999999991</v>
      </c>
      <c r="D26" s="93">
        <v>319.10000000000002</v>
      </c>
      <c r="E26" s="127">
        <v>137.29999999999995</v>
      </c>
      <c r="F26" s="139">
        <v>115.66806995167691</v>
      </c>
      <c r="U26" s="165"/>
      <c r="V26" s="90"/>
      <c r="W26" s="90"/>
      <c r="X26" s="90"/>
      <c r="Y26" s="90"/>
      <c r="Z26" s="90"/>
      <c r="AA26" s="91">
        <v>2.579542413282061</v>
      </c>
      <c r="AB26" s="91">
        <v>662.68558499999995</v>
      </c>
    </row>
    <row r="27" spans="1:28">
      <c r="A27" s="92">
        <v>2016</v>
      </c>
      <c r="B27" s="90"/>
      <c r="C27" s="93">
        <v>734.59999999999991</v>
      </c>
      <c r="D27" s="93">
        <v>337.1</v>
      </c>
      <c r="E27" s="127">
        <v>204.49999999999997</v>
      </c>
      <c r="F27" s="139">
        <v>119.34483081130526</v>
      </c>
      <c r="U27" s="165">
        <v>2021</v>
      </c>
      <c r="V27" s="90"/>
      <c r="W27" s="91">
        <f>C18</f>
        <v>0.73459999999999992</v>
      </c>
      <c r="X27" s="91">
        <f>D18</f>
        <v>0.71890000000000009</v>
      </c>
      <c r="Y27" s="91">
        <f>E18</f>
        <v>0.20449999999999996</v>
      </c>
      <c r="Z27" s="91">
        <v>9.1384732309534464E-2</v>
      </c>
      <c r="AA27" s="90"/>
      <c r="AB27" s="91"/>
    </row>
    <row r="28" spans="1:28">
      <c r="A28" s="92">
        <v>2017</v>
      </c>
      <c r="B28" s="90"/>
      <c r="C28" s="93">
        <v>734.59999999999991</v>
      </c>
      <c r="D28" s="93">
        <v>337.1</v>
      </c>
      <c r="E28" s="127">
        <v>204.49999999999997</v>
      </c>
      <c r="F28" s="139">
        <v>112.36764697393966</v>
      </c>
      <c r="U28" s="165"/>
      <c r="V28" s="90"/>
      <c r="W28" s="90"/>
      <c r="X28" s="90"/>
      <c r="Y28" s="90"/>
      <c r="Z28" s="90"/>
      <c r="AA28" s="91">
        <f>G18</f>
        <v>2.2774598725180399</v>
      </c>
      <c r="AB28" s="91">
        <f>H18</f>
        <v>581.44560000000001</v>
      </c>
    </row>
    <row r="29" spans="1:28">
      <c r="A29" s="92">
        <v>2018</v>
      </c>
      <c r="B29" s="90"/>
      <c r="C29" s="93">
        <v>734.59999999999991</v>
      </c>
      <c r="D29" s="93">
        <v>554.50000000000011</v>
      </c>
      <c r="E29" s="127">
        <v>204.49999999999997</v>
      </c>
      <c r="F29" s="139">
        <v>112.36764697393966</v>
      </c>
      <c r="U29" s="165">
        <v>2022</v>
      </c>
      <c r="W29" s="91">
        <f>C19</f>
        <v>0.73459999999999992</v>
      </c>
      <c r="X29" s="91">
        <f t="shared" ref="X29:Z29" si="19">D19</f>
        <v>0.7360000000000001</v>
      </c>
      <c r="Y29" s="91">
        <f t="shared" si="19"/>
        <v>0.20449999999999996</v>
      </c>
      <c r="Z29" s="91">
        <f t="shared" si="19"/>
        <v>0.14906360273281544</v>
      </c>
      <c r="AA29" s="90"/>
      <c r="AB29" s="91"/>
    </row>
    <row r="30" spans="1:28">
      <c r="A30" s="92">
        <v>2019</v>
      </c>
      <c r="B30" s="90"/>
      <c r="C30" s="93">
        <v>734.59999999999991</v>
      </c>
      <c r="D30" s="93">
        <v>644.20000000000005</v>
      </c>
      <c r="E30" s="127">
        <v>204.49999999999997</v>
      </c>
      <c r="F30" s="139">
        <v>112.91805375170678</v>
      </c>
      <c r="U30" s="165"/>
      <c r="W30" s="90"/>
      <c r="X30" s="90"/>
      <c r="Y30" s="90"/>
      <c r="Z30" s="90"/>
      <c r="AA30" s="91">
        <f>G19</f>
        <v>2.08970560680073</v>
      </c>
      <c r="AB30" s="91">
        <f>H19</f>
        <v>595.30610200000001</v>
      </c>
    </row>
    <row r="31" spans="1:28">
      <c r="A31" s="92">
        <v>2020</v>
      </c>
      <c r="B31" s="90"/>
      <c r="C31" s="93">
        <v>734.59999999999991</v>
      </c>
      <c r="D31" s="93">
        <v>681.30000000000007</v>
      </c>
      <c r="E31" s="127">
        <v>204.49999999999997</v>
      </c>
      <c r="F31" s="139">
        <v>122.58708468488648</v>
      </c>
      <c r="U31" s="165">
        <v>2023</v>
      </c>
      <c r="W31" s="91">
        <f>C20</f>
        <v>0.67130000000000001</v>
      </c>
      <c r="X31" s="91">
        <f>D20</f>
        <v>0.60850000000000004</v>
      </c>
      <c r="Y31" s="91">
        <f>E20</f>
        <v>0.1603</v>
      </c>
      <c r="Z31" s="91">
        <f>F20</f>
        <v>0.1263</v>
      </c>
      <c r="AA31" s="90"/>
      <c r="AB31" s="91"/>
    </row>
    <row r="32" spans="1:28">
      <c r="A32" s="92">
        <v>2021</v>
      </c>
      <c r="B32" s="90"/>
      <c r="C32" s="93">
        <v>734.59999999999991</v>
      </c>
      <c r="D32" s="93">
        <v>718.90000000000009</v>
      </c>
      <c r="E32" s="127">
        <v>204.49999999999997</v>
      </c>
      <c r="F32" s="139">
        <v>91.384732309534471</v>
      </c>
      <c r="U32" s="165"/>
      <c r="W32" s="90"/>
      <c r="X32" s="90"/>
      <c r="Y32" s="90"/>
      <c r="Z32" s="90"/>
      <c r="AA32" s="91">
        <f>G20</f>
        <v>2.4</v>
      </c>
      <c r="AB32" s="91">
        <f>H20</f>
        <v>712.5</v>
      </c>
    </row>
    <row r="33" spans="1:6">
      <c r="A33" s="92">
        <v>2022</v>
      </c>
      <c r="C33" s="93">
        <v>734.59999999999991</v>
      </c>
      <c r="D33" s="93">
        <v>736.00000000000011</v>
      </c>
      <c r="E33" s="127">
        <v>204.49999999999997</v>
      </c>
      <c r="F33" s="139">
        <v>149.06360273281544</v>
      </c>
    </row>
    <row r="34" spans="1:6">
      <c r="A34" s="92">
        <v>2023</v>
      </c>
      <c r="C34" s="93">
        <v>671.3</v>
      </c>
      <c r="D34" s="93">
        <v>608.5</v>
      </c>
      <c r="E34" s="127">
        <v>160.30000000000001</v>
      </c>
      <c r="F34" s="139">
        <v>126.3</v>
      </c>
    </row>
  </sheetData>
  <mergeCells count="12">
    <mergeCell ref="U31:U32"/>
    <mergeCell ref="U29:U30"/>
    <mergeCell ref="U27:U28"/>
    <mergeCell ref="U25:U26"/>
    <mergeCell ref="U11:U12"/>
    <mergeCell ref="U9:U10"/>
    <mergeCell ref="U23:U24"/>
    <mergeCell ref="U21:U22"/>
    <mergeCell ref="U19:U20"/>
    <mergeCell ref="U17:U18"/>
    <mergeCell ref="U15:U16"/>
    <mergeCell ref="U13:U14"/>
  </mergeCells>
  <hyperlinks>
    <hyperlink ref="A1" location="Index!A1" display="Return to index" xr:uid="{859B81E4-88AF-4CAF-8DAA-6D3C8B59417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0">
    <tabColor rgb="FF00B0F0"/>
  </sheetPr>
  <dimension ref="A1:G44"/>
  <sheetViews>
    <sheetView showGridLines="0" workbookViewId="0">
      <pane xSplit="1" ySplit="2" topLeftCell="B11" activePane="bottomRight" state="frozen"/>
      <selection pane="topRight" activeCell="D10" sqref="D10"/>
      <selection pane="bottomLeft" activeCell="D10" sqref="D10"/>
      <selection pane="bottomRight" activeCell="U19" sqref="U1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7">
      <c r="A1" s="1" t="s">
        <v>161</v>
      </c>
      <c r="B1" s="1"/>
    </row>
    <row r="2" spans="1:7" s="48" customFormat="1" ht="23.4">
      <c r="D2" s="7"/>
      <c r="E2" s="7"/>
      <c r="F2" s="7"/>
      <c r="G2" s="7" t="s">
        <v>162</v>
      </c>
    </row>
    <row r="5" spans="1:7">
      <c r="C5" s="20" t="str">
        <f>Index!AQ22</f>
        <v>Chart 35 - Biomass thermal generation versus PLD</v>
      </c>
      <c r="D5" s="13"/>
      <c r="E5" s="13"/>
    </row>
    <row r="6" spans="1:7">
      <c r="C6" s="26"/>
    </row>
    <row r="7" spans="1:7" ht="28.8">
      <c r="A7" s="4" t="s">
        <v>222</v>
      </c>
      <c r="C7" s="5" t="s">
        <v>324</v>
      </c>
      <c r="D7" s="5" t="s">
        <v>80</v>
      </c>
      <c r="E7" s="4"/>
    </row>
    <row r="8" spans="1:7" ht="15.6">
      <c r="B8" s="4"/>
      <c r="C8" s="29" t="s">
        <v>318</v>
      </c>
      <c r="D8" s="29" t="s">
        <v>325</v>
      </c>
    </row>
    <row r="9" spans="1:7">
      <c r="A9" s="155">
        <v>44197</v>
      </c>
      <c r="C9" s="37">
        <v>0.35750147005645166</v>
      </c>
      <c r="D9" s="25">
        <v>294.85358164208986</v>
      </c>
      <c r="E9" s="12"/>
    </row>
    <row r="10" spans="1:7">
      <c r="A10" s="155">
        <v>44228</v>
      </c>
      <c r="C10" s="37">
        <v>0.34431713785714274</v>
      </c>
      <c r="D10" s="25">
        <v>199.9153246487439</v>
      </c>
      <c r="E10" s="12"/>
    </row>
    <row r="11" spans="1:7">
      <c r="A11" s="155">
        <v>44256</v>
      </c>
      <c r="C11" s="37">
        <v>0.66725465911962367</v>
      </c>
      <c r="D11" s="25">
        <v>130.06408127205498</v>
      </c>
      <c r="E11" s="12"/>
    </row>
    <row r="12" spans="1:7">
      <c r="A12" s="155">
        <v>44287</v>
      </c>
      <c r="C12" s="37">
        <v>2.2995513578819442</v>
      </c>
      <c r="D12" s="25">
        <v>157.76603603367622</v>
      </c>
      <c r="E12" s="12"/>
    </row>
    <row r="13" spans="1:7">
      <c r="A13" s="155">
        <v>44317</v>
      </c>
      <c r="C13" s="37">
        <v>3.59512132633468</v>
      </c>
      <c r="D13" s="25">
        <v>257.98560485926919</v>
      </c>
      <c r="E13" s="12"/>
    </row>
    <row r="14" spans="1:7">
      <c r="A14" s="155">
        <v>44348</v>
      </c>
      <c r="C14" s="37">
        <v>3.6706675717986128</v>
      </c>
      <c r="D14" s="25">
        <v>395.44412960466281</v>
      </c>
      <c r="E14" s="12"/>
    </row>
    <row r="15" spans="1:7">
      <c r="A15" s="155">
        <v>44378</v>
      </c>
      <c r="C15" s="37">
        <v>3.9849566714368287</v>
      </c>
      <c r="D15" s="25">
        <v>678.87263962892462</v>
      </c>
      <c r="E15" s="12"/>
    </row>
    <row r="16" spans="1:7">
      <c r="A16" s="155">
        <v>44409</v>
      </c>
      <c r="C16" s="37">
        <v>3.9344681162486554</v>
      </c>
      <c r="D16" s="25">
        <v>673.11659688426562</v>
      </c>
      <c r="E16" s="12"/>
    </row>
    <row r="17" spans="1:4">
      <c r="A17" s="155">
        <v>44440</v>
      </c>
      <c r="C17" s="37">
        <v>3.7671264161486127</v>
      </c>
      <c r="D17" s="25">
        <v>657.90619579261067</v>
      </c>
    </row>
    <row r="18" spans="1:4">
      <c r="A18" s="155">
        <v>44470</v>
      </c>
      <c r="C18" s="37">
        <v>2.6601288249475799</v>
      </c>
      <c r="D18" s="25">
        <v>281.05425438707255</v>
      </c>
    </row>
    <row r="19" spans="1:4">
      <c r="A19" s="155">
        <v>44501</v>
      </c>
      <c r="C19" s="37">
        <v>1.4824138044944448</v>
      </c>
      <c r="D19" s="25">
        <v>98.233332579240937</v>
      </c>
    </row>
    <row r="20" spans="1:4">
      <c r="A20" s="155">
        <v>44531</v>
      </c>
      <c r="C20" s="37">
        <v>0.44699470925537638</v>
      </c>
      <c r="D20" s="25">
        <v>73.764305646554959</v>
      </c>
    </row>
    <row r="21" spans="1:4">
      <c r="A21" s="155">
        <v>44562</v>
      </c>
      <c r="C21" s="12">
        <v>0.16442318793010752</v>
      </c>
      <c r="D21" s="25">
        <v>69.236836248159477</v>
      </c>
    </row>
    <row r="22" spans="1:4">
      <c r="A22" s="155">
        <v>44593</v>
      </c>
      <c r="C22" s="12">
        <v>0.13755505824851177</v>
      </c>
      <c r="D22" s="25">
        <v>60.700843280659335</v>
      </c>
    </row>
    <row r="23" spans="1:4">
      <c r="A23" s="155">
        <v>44621</v>
      </c>
      <c r="C23" s="12">
        <v>0.2774023746626344</v>
      </c>
      <c r="D23" s="25">
        <v>59.733165991595186</v>
      </c>
    </row>
    <row r="24" spans="1:4">
      <c r="A24" s="155">
        <v>44652</v>
      </c>
      <c r="C24" s="12">
        <v>1.42055333920972</v>
      </c>
      <c r="D24" s="25">
        <v>59.106635653666416</v>
      </c>
    </row>
    <row r="25" spans="1:4">
      <c r="A25" s="155">
        <v>44682</v>
      </c>
      <c r="C25" s="12">
        <v>3.1921583044569877</v>
      </c>
      <c r="D25" s="25">
        <v>58.830134023754688</v>
      </c>
    </row>
    <row r="26" spans="1:4">
      <c r="A26" s="155">
        <v>44713</v>
      </c>
      <c r="C26" s="12">
        <v>3.4024511748375001</v>
      </c>
      <c r="D26" s="25">
        <v>58.452433960095121</v>
      </c>
    </row>
    <row r="27" spans="1:4">
      <c r="A27" s="155">
        <v>44743</v>
      </c>
      <c r="C27" s="12">
        <v>3.8236140384018826</v>
      </c>
      <c r="D27" s="25">
        <v>70.042716026381029</v>
      </c>
    </row>
    <row r="28" spans="1:4">
      <c r="A28" s="155">
        <v>44774</v>
      </c>
      <c r="C28" s="12">
        <v>3.5149027335094085</v>
      </c>
      <c r="D28" s="25">
        <v>81.566263226629559</v>
      </c>
    </row>
    <row r="29" spans="1:4">
      <c r="A29" s="155">
        <v>44805</v>
      </c>
      <c r="C29" s="12">
        <v>3.2514666637916654</v>
      </c>
      <c r="D29" s="25">
        <v>59.628642941503898</v>
      </c>
    </row>
    <row r="30" spans="1:4">
      <c r="A30" s="155">
        <v>44835</v>
      </c>
      <c r="C30" s="12">
        <v>2.86858022606989</v>
      </c>
      <c r="D30" s="25">
        <v>58.875663576131409</v>
      </c>
    </row>
    <row r="31" spans="1:4">
      <c r="A31" s="155">
        <v>44866</v>
      </c>
      <c r="C31" s="12">
        <v>2.3472096729125007</v>
      </c>
      <c r="D31" s="25">
        <v>58.635259014173378</v>
      </c>
    </row>
    <row r="32" spans="1:4">
      <c r="A32" s="155">
        <v>44896</v>
      </c>
      <c r="C32" s="12">
        <v>0.67615050757795703</v>
      </c>
      <c r="D32" s="25">
        <v>58.27396045932548</v>
      </c>
    </row>
    <row r="33" spans="1:4">
      <c r="A33" s="155">
        <v>44927</v>
      </c>
      <c r="C33" s="12">
        <v>0.20003366069086018</v>
      </c>
      <c r="D33" s="68">
        <v>71.849614102918565</v>
      </c>
    </row>
    <row r="34" spans="1:4">
      <c r="A34" s="155">
        <v>44958</v>
      </c>
      <c r="C34" s="12">
        <v>0.20059479574255959</v>
      </c>
      <c r="D34" s="68">
        <v>71.251104822410326</v>
      </c>
    </row>
    <row r="35" spans="1:4">
      <c r="A35" s="155">
        <v>44986</v>
      </c>
      <c r="C35" s="12">
        <v>0.47118752668413993</v>
      </c>
      <c r="D35" s="68">
        <v>70.748788424595716</v>
      </c>
    </row>
    <row r="36" spans="1:4">
      <c r="A36" s="155">
        <v>45017</v>
      </c>
      <c r="C36" s="12">
        <v>1.7007097222222218</v>
      </c>
      <c r="D36" s="68">
        <v>70.319837416355924</v>
      </c>
    </row>
    <row r="37" spans="1:4">
      <c r="A37" s="155">
        <v>45047</v>
      </c>
      <c r="C37" s="12">
        <v>3.4235895051182781</v>
      </c>
      <c r="D37" s="68">
        <v>70.158472928620114</v>
      </c>
    </row>
    <row r="38" spans="1:4">
      <c r="A38" s="155">
        <v>45078</v>
      </c>
      <c r="C38" s="12">
        <v>3.4058618144250001</v>
      </c>
      <c r="D38" s="68">
        <v>70.214644644335593</v>
      </c>
    </row>
    <row r="39" spans="1:4">
      <c r="A39" s="155">
        <v>45108</v>
      </c>
      <c r="C39" s="12">
        <v>3.9041388141868278</v>
      </c>
      <c r="D39" s="68">
        <v>70.130488058665179</v>
      </c>
    </row>
    <row r="40" spans="1:4">
      <c r="A40" s="155">
        <v>45139</v>
      </c>
      <c r="C40" s="12">
        <v>3.7876950783467751</v>
      </c>
      <c r="D40" s="68">
        <v>69.969558075092479</v>
      </c>
    </row>
    <row r="41" spans="1:4">
      <c r="A41" s="155">
        <v>45170</v>
      </c>
      <c r="C41" s="12">
        <v>3.6769362526777791</v>
      </c>
      <c r="D41" s="68">
        <v>81.240205594699461</v>
      </c>
    </row>
    <row r="42" spans="1:4">
      <c r="A42" s="155">
        <v>45200</v>
      </c>
      <c r="C42" s="12">
        <v>3.3291836640927439</v>
      </c>
      <c r="D42" s="68">
        <v>75.474668259987823</v>
      </c>
    </row>
    <row r="43" spans="1:4">
      <c r="A43" s="155">
        <v>45231</v>
      </c>
      <c r="C43" s="12">
        <v>3.0484795212902789</v>
      </c>
      <c r="D43" s="68">
        <v>84.376868387097431</v>
      </c>
    </row>
    <row r="44" spans="1:4">
      <c r="A44" s="155">
        <v>45261</v>
      </c>
      <c r="C44" s="12">
        <v>1.4419841289180104</v>
      </c>
      <c r="D44" s="68">
        <v>74.093440860215765</v>
      </c>
    </row>
  </sheetData>
  <hyperlinks>
    <hyperlink ref="A1" location="Index!A1" display="Return to index" xr:uid="{88F5F794-20EB-4AF0-93B0-493FC4A7D4F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1">
    <tabColor rgb="FF00B0F0"/>
  </sheetPr>
  <dimension ref="A1:G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22" sqref="F22"/>
    </sheetView>
  </sheetViews>
  <sheetFormatPr defaultColWidth="9.44140625" defaultRowHeight="14.4"/>
  <cols>
    <col min="1" max="1" width="13" style="2" customWidth="1"/>
    <col min="2" max="2" width="8.5546875" style="2" customWidth="1"/>
    <col min="3" max="6" width="17" style="2" customWidth="1"/>
    <col min="7" max="16384" width="9.44140625" style="2"/>
  </cols>
  <sheetData>
    <row r="1" spans="1:7">
      <c r="A1" s="1" t="s">
        <v>161</v>
      </c>
      <c r="B1" s="1"/>
    </row>
    <row r="2" spans="1:7" s="48" customFormat="1" ht="23.4">
      <c r="D2" s="7"/>
      <c r="E2" s="7"/>
      <c r="F2" s="7"/>
      <c r="G2" s="7" t="s">
        <v>162</v>
      </c>
    </row>
    <row r="5" spans="1:7">
      <c r="C5" s="20" t="str">
        <f>Index!AQ26</f>
        <v>Chart 36 - Comparison between the share of sugarcane and other feedstocks</v>
      </c>
      <c r="D5" s="13"/>
      <c r="E5" s="13"/>
    </row>
    <row r="6" spans="1:7">
      <c r="C6" s="26"/>
    </row>
    <row r="7" spans="1:7">
      <c r="A7" s="4" t="s">
        <v>222</v>
      </c>
      <c r="C7" s="42" t="s">
        <v>326</v>
      </c>
      <c r="D7" s="43"/>
      <c r="E7" s="43" t="s">
        <v>327</v>
      </c>
      <c r="F7" s="43"/>
    </row>
    <row r="8" spans="1:7" ht="15.6">
      <c r="B8" s="4"/>
      <c r="C8" s="29" t="s">
        <v>77</v>
      </c>
      <c r="D8" s="29" t="s">
        <v>11</v>
      </c>
      <c r="E8" s="29" t="s">
        <v>77</v>
      </c>
      <c r="F8" s="29" t="s">
        <v>11</v>
      </c>
    </row>
    <row r="9" spans="1:7">
      <c r="A9" s="6">
        <v>2017</v>
      </c>
      <c r="C9" s="12">
        <v>2.4363450122007988</v>
      </c>
      <c r="D9" s="18">
        <v>0.83766307944008578</v>
      </c>
      <c r="E9" s="68">
        <v>0.47215731051027404</v>
      </c>
      <c r="F9" s="18">
        <v>0.16233692055991447</v>
      </c>
    </row>
    <row r="10" spans="1:7">
      <c r="A10" s="6">
        <v>2018</v>
      </c>
      <c r="C10" s="12">
        <v>2.4471017228013867</v>
      </c>
      <c r="D10" s="18">
        <v>0.81373538076741614</v>
      </c>
      <c r="E10" s="68">
        <v>0.56014336035276857</v>
      </c>
      <c r="F10" s="18">
        <v>0.18626461923258381</v>
      </c>
    </row>
    <row r="11" spans="1:7">
      <c r="A11" s="6">
        <v>2019</v>
      </c>
      <c r="C11" s="12">
        <v>2.5579101171717036</v>
      </c>
      <c r="D11" s="18">
        <v>0.82290275573487137</v>
      </c>
      <c r="E11" s="68">
        <v>0.55048890002131845</v>
      </c>
      <c r="F11" s="18">
        <v>0.17709724426512866</v>
      </c>
    </row>
    <row r="12" spans="1:7">
      <c r="A12" s="6">
        <v>2020</v>
      </c>
      <c r="C12" s="12">
        <v>2.5693028161551386</v>
      </c>
      <c r="D12" s="18">
        <v>0.82318552118315613</v>
      </c>
      <c r="E12" s="68">
        <v>0.5544643609022174</v>
      </c>
      <c r="F12" s="18">
        <v>0.17681447881684387</v>
      </c>
    </row>
    <row r="13" spans="1:7">
      <c r="A13" s="6">
        <v>2021</v>
      </c>
      <c r="C13" s="12">
        <v>2.2675418387983295</v>
      </c>
      <c r="D13" s="18">
        <v>0.78465681774216367</v>
      </c>
      <c r="E13" s="68">
        <v>0.62504439007652168</v>
      </c>
      <c r="F13" s="18">
        <v>0.21534318225783605</v>
      </c>
    </row>
    <row r="14" spans="1:7">
      <c r="A14" s="6">
        <v>2022</v>
      </c>
      <c r="C14" s="12">
        <v>2.0897056068007309</v>
      </c>
      <c r="D14" s="18">
        <v>0.72064034386120612</v>
      </c>
      <c r="E14" s="68">
        <v>0.81008431559529348</v>
      </c>
      <c r="F14" s="18">
        <v>0.27935965613879388</v>
      </c>
    </row>
    <row r="15" spans="1:7">
      <c r="A15" s="6">
        <v>2023</v>
      </c>
      <c r="C15" s="12">
        <v>2.3825328736996227</v>
      </c>
      <c r="D15" s="18">
        <v>0.7446100960430323</v>
      </c>
      <c r="E15" s="68">
        <v>0.81717243027188291</v>
      </c>
      <c r="F15" s="18">
        <v>0.2553899039569677</v>
      </c>
    </row>
    <row r="16" spans="1:7">
      <c r="A16" s="21"/>
      <c r="C16" s="72" t="s">
        <v>328</v>
      </c>
      <c r="D16" s="72" t="s">
        <v>329</v>
      </c>
      <c r="E16" s="72" t="s">
        <v>330</v>
      </c>
      <c r="F16" s="71" t="s">
        <v>327</v>
      </c>
    </row>
  </sheetData>
  <hyperlinks>
    <hyperlink ref="A1" location="Index!A1" display="Return to index" xr:uid="{33E5F006-E3E7-465B-A283-217401879B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6BF-F37E-4715-9F43-AE75D1627819}">
  <sheetPr>
    <tabColor rgb="FF00B0F0"/>
  </sheetPr>
  <dimension ref="A1:J92"/>
  <sheetViews>
    <sheetView showGridLines="0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L83" sqref="L83"/>
    </sheetView>
  </sheetViews>
  <sheetFormatPr defaultColWidth="9.44140625" defaultRowHeight="14.4"/>
  <cols>
    <col min="1" max="1" width="9.44140625" style="63" customWidth="1"/>
    <col min="2" max="2" width="7.88671875" style="63" bestFit="1" customWidth="1"/>
    <col min="3" max="3" width="7" style="63" bestFit="1" customWidth="1"/>
    <col min="4" max="4" width="8.5546875" style="2" customWidth="1"/>
    <col min="5" max="7" width="17.44140625" style="2" customWidth="1"/>
    <col min="8" max="10" width="14.44140625" style="2" customWidth="1"/>
    <col min="11" max="14" width="9.44140625" style="2"/>
    <col min="15" max="15" width="10" style="2" bestFit="1" customWidth="1"/>
    <col min="16" max="16384" width="9.44140625" style="2"/>
  </cols>
  <sheetData>
    <row r="1" spans="1:10">
      <c r="A1" s="153" t="s">
        <v>161</v>
      </c>
      <c r="B1" s="140"/>
      <c r="C1" s="140"/>
      <c r="D1" s="1"/>
    </row>
    <row r="2" spans="1:10" s="48" customFormat="1" ht="23.4">
      <c r="A2" s="64"/>
      <c r="B2" s="64"/>
      <c r="C2" s="64"/>
      <c r="F2" s="7"/>
      <c r="G2" s="7"/>
      <c r="H2" s="7"/>
      <c r="I2" s="7"/>
      <c r="J2" s="7" t="s">
        <v>162</v>
      </c>
    </row>
    <row r="5" spans="1:10">
      <c r="E5" s="34" t="str">
        <f>Index!AQ30</f>
        <v>Chart 37 - Average prices - biodiesel and diesel without ICMS</v>
      </c>
      <c r="F5" s="13"/>
    </row>
    <row r="6" spans="1:10">
      <c r="E6" s="59"/>
    </row>
    <row r="7" spans="1:10" ht="45" customHeight="1">
      <c r="A7" s="4" t="s">
        <v>220</v>
      </c>
      <c r="B7" s="65" t="s">
        <v>335</v>
      </c>
      <c r="C7" s="65" t="s">
        <v>222</v>
      </c>
      <c r="E7" s="44" t="s">
        <v>331</v>
      </c>
      <c r="F7" s="44" t="s">
        <v>332</v>
      </c>
      <c r="G7" s="44" t="s">
        <v>333</v>
      </c>
    </row>
    <row r="8" spans="1:10" ht="15.6">
      <c r="D8" s="4"/>
      <c r="E8" s="29" t="s">
        <v>334</v>
      </c>
      <c r="F8" s="29"/>
      <c r="G8" s="29"/>
    </row>
    <row r="9" spans="1:10">
      <c r="A9" s="167">
        <v>2017</v>
      </c>
      <c r="B9" s="166">
        <v>53</v>
      </c>
      <c r="C9" s="45" t="s">
        <v>421</v>
      </c>
      <c r="D9" s="6"/>
      <c r="E9" s="76">
        <v>4.305825251656306</v>
      </c>
      <c r="F9" s="76">
        <v>4.6730181299954543</v>
      </c>
      <c r="G9" s="76"/>
      <c r="H9" s="38"/>
      <c r="J9" s="11"/>
    </row>
    <row r="10" spans="1:10">
      <c r="A10" s="169"/>
      <c r="B10" s="166"/>
      <c r="C10" s="45" t="s">
        <v>420</v>
      </c>
      <c r="D10" s="6"/>
      <c r="E10" s="76">
        <v>4.0923436959537192</v>
      </c>
      <c r="F10" s="76">
        <v>4.6432537590192391</v>
      </c>
      <c r="G10" s="76"/>
      <c r="H10" s="38"/>
    </row>
    <row r="11" spans="1:10">
      <c r="A11" s="169"/>
      <c r="B11" s="166">
        <v>54</v>
      </c>
      <c r="C11" s="45" t="s">
        <v>422</v>
      </c>
      <c r="D11" s="6"/>
      <c r="E11" s="76">
        <v>4.1276894186603359</v>
      </c>
      <c r="F11" s="76">
        <v>4.3351868341797353</v>
      </c>
      <c r="G11" s="76"/>
      <c r="H11" s="11"/>
      <c r="I11" s="38"/>
    </row>
    <row r="12" spans="1:10">
      <c r="A12" s="169"/>
      <c r="B12" s="166"/>
      <c r="C12" s="45" t="s">
        <v>423</v>
      </c>
      <c r="D12" s="6"/>
      <c r="E12" s="76">
        <v>4.4578314961137133</v>
      </c>
      <c r="F12" s="76">
        <v>4.3161747748843355</v>
      </c>
      <c r="G12" s="76"/>
      <c r="I12" s="38"/>
    </row>
    <row r="13" spans="1:10">
      <c r="A13" s="169"/>
      <c r="B13" s="166">
        <v>55</v>
      </c>
      <c r="C13" s="45" t="s">
        <v>424</v>
      </c>
      <c r="D13" s="6"/>
      <c r="E13" s="76">
        <v>4.7231398965089575</v>
      </c>
      <c r="F13" s="76">
        <v>4.648064752316305</v>
      </c>
      <c r="G13" s="76"/>
      <c r="I13" s="38"/>
    </row>
    <row r="14" spans="1:10">
      <c r="A14" s="169"/>
      <c r="B14" s="166"/>
      <c r="C14" s="45" t="s">
        <v>425</v>
      </c>
      <c r="D14" s="6"/>
      <c r="E14" s="68">
        <v>4.0677630126421045</v>
      </c>
      <c r="F14" s="68">
        <v>4.5331106863672836</v>
      </c>
      <c r="G14" s="68"/>
    </row>
    <row r="15" spans="1:10">
      <c r="A15" s="169"/>
      <c r="B15" s="166">
        <v>56</v>
      </c>
      <c r="C15" s="45" t="s">
        <v>426</v>
      </c>
      <c r="D15" s="6"/>
      <c r="E15" s="68">
        <v>4.0320151688058168</v>
      </c>
      <c r="F15" s="68">
        <v>4.1758963167063525</v>
      </c>
      <c r="G15" s="68"/>
    </row>
    <row r="16" spans="1:10">
      <c r="A16" s="169"/>
      <c r="B16" s="166"/>
      <c r="C16" s="45" t="s">
        <v>427</v>
      </c>
      <c r="D16" s="6"/>
      <c r="E16" s="68">
        <v>4.1504343671333013</v>
      </c>
      <c r="F16" s="68">
        <v>4.1834230896951015</v>
      </c>
      <c r="G16" s="68"/>
    </row>
    <row r="17" spans="1:7">
      <c r="A17" s="169"/>
      <c r="B17" s="166">
        <v>57</v>
      </c>
      <c r="C17" s="45" t="s">
        <v>428</v>
      </c>
      <c r="D17" s="6"/>
      <c r="E17" s="68">
        <v>4.4764766328048138</v>
      </c>
      <c r="F17" s="68">
        <v>4.7814605146292166</v>
      </c>
      <c r="G17" s="68"/>
    </row>
    <row r="18" spans="1:7">
      <c r="A18" s="169"/>
      <c r="B18" s="166"/>
      <c r="C18" s="45" t="s">
        <v>429</v>
      </c>
      <c r="D18" s="6"/>
      <c r="E18" s="68">
        <v>4.4762701848230018</v>
      </c>
      <c r="F18" s="68">
        <v>4.7387161106322857</v>
      </c>
      <c r="G18" s="68"/>
    </row>
    <row r="19" spans="1:7">
      <c r="A19" s="169"/>
      <c r="B19" s="166">
        <v>58</v>
      </c>
      <c r="C19" s="45" t="s">
        <v>430</v>
      </c>
      <c r="D19" s="6"/>
      <c r="E19" s="68">
        <v>4.0669046416641415</v>
      </c>
      <c r="F19" s="68">
        <v>4.4551919075058892</v>
      </c>
      <c r="G19" s="68"/>
    </row>
    <row r="20" spans="1:7">
      <c r="A20" s="168"/>
      <c r="B20" s="166"/>
      <c r="C20" s="45" t="s">
        <v>431</v>
      </c>
      <c r="E20" s="68">
        <v>3.6446512946301404</v>
      </c>
      <c r="F20" s="68">
        <v>4.4418563442962258</v>
      </c>
      <c r="G20" s="68"/>
    </row>
    <row r="21" spans="1:7">
      <c r="A21" s="167">
        <v>2018</v>
      </c>
      <c r="B21" s="166">
        <v>59</v>
      </c>
      <c r="C21" s="45" t="s">
        <v>421</v>
      </c>
      <c r="E21" s="68">
        <v>3.8581961750947498</v>
      </c>
      <c r="F21" s="68">
        <v>4.4130586909843945</v>
      </c>
      <c r="G21" s="68"/>
    </row>
    <row r="22" spans="1:7">
      <c r="A22" s="169"/>
      <c r="B22" s="166"/>
      <c r="C22" s="45" t="s">
        <v>420</v>
      </c>
      <c r="E22" s="68">
        <v>3.9882685981048835</v>
      </c>
      <c r="F22" s="68">
        <v>4.375349782636242</v>
      </c>
      <c r="G22" s="68"/>
    </row>
    <row r="23" spans="1:7">
      <c r="A23" s="169"/>
      <c r="B23" s="166">
        <v>60</v>
      </c>
      <c r="C23" s="45" t="s">
        <v>422</v>
      </c>
      <c r="E23" s="68">
        <v>4.0885998674089503</v>
      </c>
      <c r="F23" s="68">
        <v>3.8168921342822029</v>
      </c>
      <c r="G23" s="68"/>
    </row>
    <row r="24" spans="1:7">
      <c r="A24" s="169"/>
      <c r="B24" s="166"/>
      <c r="C24" s="45" t="s">
        <v>423</v>
      </c>
      <c r="E24" s="68">
        <v>4.1235432492229833</v>
      </c>
      <c r="F24" s="68">
        <v>3.7737487889895678</v>
      </c>
      <c r="G24" s="68"/>
    </row>
    <row r="25" spans="1:7">
      <c r="A25" s="169"/>
      <c r="B25" s="166">
        <v>61</v>
      </c>
      <c r="C25" s="45" t="s">
        <v>424</v>
      </c>
      <c r="E25" s="68">
        <v>4.2687810153262635</v>
      </c>
      <c r="F25" s="68">
        <v>3.6893456886573328</v>
      </c>
      <c r="G25" s="68"/>
    </row>
    <row r="26" spans="1:7">
      <c r="A26" s="169"/>
      <c r="B26" s="166"/>
      <c r="C26" s="45" t="s">
        <v>425</v>
      </c>
      <c r="E26" s="68">
        <v>3.9491784259806852</v>
      </c>
      <c r="F26" s="68">
        <v>3.6886079301852157</v>
      </c>
      <c r="G26" s="68"/>
    </row>
    <row r="27" spans="1:7">
      <c r="A27" s="169"/>
      <c r="B27" s="166">
        <v>62</v>
      </c>
      <c r="C27" s="45" t="s">
        <v>426</v>
      </c>
      <c r="E27" s="68">
        <v>3.8861568571794893</v>
      </c>
      <c r="F27" s="68">
        <v>3.7418763775091679</v>
      </c>
      <c r="G27" s="68"/>
    </row>
    <row r="28" spans="1:7">
      <c r="A28" s="169"/>
      <c r="B28" s="166"/>
      <c r="C28" s="45" t="s">
        <v>427</v>
      </c>
      <c r="E28" s="68">
        <v>3.9211885117140408</v>
      </c>
      <c r="F28" s="68">
        <v>3.7336578125955042</v>
      </c>
      <c r="G28" s="68"/>
    </row>
    <row r="29" spans="1:7">
      <c r="A29" s="169"/>
      <c r="B29" s="166">
        <v>63</v>
      </c>
      <c r="C29" s="45" t="s">
        <v>428</v>
      </c>
      <c r="E29" s="68">
        <v>4.1307065597815145</v>
      </c>
      <c r="F29" s="68">
        <v>4.5837507621774787</v>
      </c>
      <c r="G29" s="68"/>
    </row>
    <row r="30" spans="1:7">
      <c r="A30" s="169"/>
      <c r="B30" s="166"/>
      <c r="C30" s="45" t="s">
        <v>429</v>
      </c>
      <c r="E30" s="68">
        <v>4.1982593493596276</v>
      </c>
      <c r="F30" s="68">
        <v>4.5745969935933006</v>
      </c>
      <c r="G30" s="68"/>
    </row>
    <row r="31" spans="1:7">
      <c r="A31" s="169"/>
      <c r="B31" s="166">
        <v>64</v>
      </c>
      <c r="C31" s="45" t="s">
        <v>430</v>
      </c>
      <c r="E31" s="68">
        <v>4.1056412096325872</v>
      </c>
      <c r="F31" s="68">
        <v>4.555936315378462</v>
      </c>
      <c r="G31" s="68"/>
    </row>
    <row r="32" spans="1:7">
      <c r="A32" s="169"/>
      <c r="B32" s="167"/>
      <c r="C32" s="81" t="s">
        <v>431</v>
      </c>
      <c r="E32" s="68">
        <v>4.1294679874701554</v>
      </c>
      <c r="F32" s="68">
        <v>4.4996390810163254</v>
      </c>
      <c r="G32" s="68"/>
    </row>
    <row r="33" spans="1:7">
      <c r="A33" s="169">
        <v>2019</v>
      </c>
      <c r="B33" s="167">
        <v>65</v>
      </c>
      <c r="C33" s="45" t="s">
        <v>421</v>
      </c>
      <c r="E33" s="68">
        <v>3.9920573872892753</v>
      </c>
      <c r="F33" s="68">
        <v>4.8100309518320348</v>
      </c>
      <c r="G33" s="68"/>
    </row>
    <row r="34" spans="1:7">
      <c r="A34" s="169"/>
      <c r="B34" s="168"/>
      <c r="C34" s="45" t="s">
        <v>420</v>
      </c>
      <c r="E34" s="68">
        <v>4.0671128384686668</v>
      </c>
      <c r="F34" s="68">
        <v>4.7434857757554063</v>
      </c>
      <c r="G34" s="68"/>
    </row>
    <row r="35" spans="1:7">
      <c r="A35" s="169"/>
      <c r="B35" s="167">
        <v>66</v>
      </c>
      <c r="C35" s="45" t="s">
        <v>422</v>
      </c>
      <c r="E35" s="68">
        <v>3.9838132572470473</v>
      </c>
      <c r="F35" s="68">
        <v>4.6324091586143705</v>
      </c>
      <c r="G35" s="68"/>
    </row>
    <row r="36" spans="1:7">
      <c r="A36" s="169"/>
      <c r="B36" s="168"/>
      <c r="C36" s="45" t="s">
        <v>423</v>
      </c>
      <c r="E36" s="68">
        <v>3.650253059209386</v>
      </c>
      <c r="F36" s="68">
        <v>4.6352262173479639</v>
      </c>
      <c r="G36" s="68"/>
    </row>
    <row r="37" spans="1:7">
      <c r="A37" s="169"/>
      <c r="B37" s="167">
        <v>67</v>
      </c>
      <c r="C37" s="45" t="s">
        <v>424</v>
      </c>
      <c r="E37" s="68">
        <v>3.241268160897437</v>
      </c>
      <c r="F37" s="68">
        <v>4.6340218044007671</v>
      </c>
      <c r="G37" s="68"/>
    </row>
    <row r="38" spans="1:7">
      <c r="A38" s="169"/>
      <c r="B38" s="168"/>
      <c r="C38" s="45" t="s">
        <v>425</v>
      </c>
      <c r="E38" s="68">
        <v>2.822402003433865</v>
      </c>
      <c r="F38" s="68">
        <v>4.6363773622834481</v>
      </c>
      <c r="G38" s="68"/>
    </row>
    <row r="39" spans="1:7">
      <c r="A39" s="169"/>
      <c r="B39" s="167">
        <v>68</v>
      </c>
      <c r="C39" s="45" t="s">
        <v>426</v>
      </c>
      <c r="E39" s="68">
        <v>2.6457386014308129</v>
      </c>
      <c r="F39" s="68">
        <v>4.3032320130427157</v>
      </c>
      <c r="G39" s="68"/>
    </row>
    <row r="40" spans="1:7">
      <c r="A40" s="169"/>
      <c r="B40" s="168"/>
      <c r="C40" s="45" t="s">
        <v>427</v>
      </c>
      <c r="E40" s="68">
        <v>2.9595312741254798</v>
      </c>
      <c r="F40" s="68">
        <v>4.2817963130683809</v>
      </c>
      <c r="G40" s="68"/>
    </row>
    <row r="41" spans="1:7">
      <c r="A41" s="169"/>
      <c r="B41" s="166">
        <v>69</v>
      </c>
      <c r="C41" s="45" t="s">
        <v>428</v>
      </c>
      <c r="E41" s="68">
        <v>3.1991012205124965</v>
      </c>
      <c r="F41" s="68">
        <v>5.4377775880070134</v>
      </c>
      <c r="G41" s="68"/>
    </row>
    <row r="42" spans="1:7">
      <c r="A42" s="169"/>
      <c r="B42" s="166"/>
      <c r="C42" s="45" t="s">
        <v>429</v>
      </c>
      <c r="E42" s="68">
        <v>3.3000533027785148</v>
      </c>
      <c r="F42" s="68">
        <v>5.3785030422395863</v>
      </c>
      <c r="G42" s="68"/>
    </row>
    <row r="43" spans="1:7">
      <c r="A43" s="169"/>
      <c r="B43" s="166">
        <v>70</v>
      </c>
      <c r="C43" s="45" t="s">
        <v>430</v>
      </c>
      <c r="E43" s="68">
        <v>3.1486170813838581</v>
      </c>
      <c r="F43" s="68">
        <v>5.3438511740915473</v>
      </c>
      <c r="G43" s="68"/>
    </row>
    <row r="44" spans="1:7">
      <c r="A44" s="169"/>
      <c r="B44" s="166"/>
      <c r="C44" s="45" t="s">
        <v>431</v>
      </c>
      <c r="E44" s="68">
        <v>3.2637554465793825</v>
      </c>
      <c r="F44" s="68">
        <v>5.2600460169313887</v>
      </c>
      <c r="G44" s="68"/>
    </row>
    <row r="45" spans="1:7">
      <c r="A45" s="169">
        <v>2020</v>
      </c>
      <c r="B45" s="166">
        <v>71</v>
      </c>
      <c r="C45" s="45" t="s">
        <v>421</v>
      </c>
      <c r="E45" s="68">
        <v>2.6226206567056414</v>
      </c>
      <c r="F45" s="68">
        <v>6.6732392781624839</v>
      </c>
      <c r="G45" s="68"/>
    </row>
    <row r="46" spans="1:7">
      <c r="A46" s="169"/>
      <c r="B46" s="166"/>
      <c r="C46" s="45" t="s">
        <v>420</v>
      </c>
      <c r="E46" s="68">
        <v>2.6610865690682872</v>
      </c>
      <c r="F46" s="68">
        <v>6.5346555701583515</v>
      </c>
      <c r="G46" s="68"/>
    </row>
    <row r="47" spans="1:7">
      <c r="A47" s="169"/>
      <c r="B47" s="166">
        <v>72</v>
      </c>
      <c r="C47" s="45" t="s">
        <v>422</v>
      </c>
      <c r="E47" s="68">
        <v>2.5929938095460958</v>
      </c>
      <c r="F47" s="68">
        <v>6.5553737885517975</v>
      </c>
      <c r="G47" s="68"/>
    </row>
    <row r="48" spans="1:7">
      <c r="A48" s="169"/>
      <c r="B48" s="166"/>
      <c r="C48" s="45" t="s">
        <v>423</v>
      </c>
      <c r="E48" s="68">
        <v>2.625267446283865</v>
      </c>
      <c r="F48" s="68">
        <v>6.4544345009992936</v>
      </c>
      <c r="G48" s="68"/>
    </row>
    <row r="49" spans="1:7">
      <c r="A49" s="169"/>
      <c r="B49" s="167">
        <v>73</v>
      </c>
      <c r="C49" s="45" t="s">
        <v>424</v>
      </c>
      <c r="E49" s="68">
        <v>3.1522797476361477</v>
      </c>
      <c r="F49" s="68">
        <v>6.0652138598844463</v>
      </c>
      <c r="G49" s="68"/>
    </row>
    <row r="50" spans="1:7">
      <c r="A50" s="169"/>
      <c r="B50" s="168"/>
      <c r="C50" s="45" t="s">
        <v>425</v>
      </c>
      <c r="E50" s="68">
        <v>3.4415844861347371</v>
      </c>
      <c r="F50" s="68">
        <v>5.9817942693575796</v>
      </c>
      <c r="G50" s="68"/>
    </row>
    <row r="51" spans="1:7">
      <c r="A51" s="169"/>
      <c r="B51" s="166">
        <v>75</v>
      </c>
      <c r="C51" s="45" t="s">
        <v>426</v>
      </c>
      <c r="E51" s="68">
        <v>3.7968286242587292</v>
      </c>
      <c r="F51" s="68">
        <v>7.2608973182049148</v>
      </c>
      <c r="G51" s="68"/>
    </row>
    <row r="52" spans="1:7">
      <c r="A52" s="169"/>
      <c r="B52" s="166"/>
      <c r="C52" s="45" t="s">
        <v>427</v>
      </c>
      <c r="E52" s="68">
        <v>3.7358710123957772</v>
      </c>
      <c r="F52" s="68">
        <v>7.1603226387850496</v>
      </c>
      <c r="G52" s="68"/>
    </row>
    <row r="53" spans="1:7">
      <c r="A53" s="169"/>
      <c r="B53" s="167">
        <v>76</v>
      </c>
      <c r="C53" s="45" t="s">
        <v>428</v>
      </c>
      <c r="E53" s="68">
        <v>3.6909092101090968</v>
      </c>
      <c r="F53" s="68">
        <v>7.0220922332363722</v>
      </c>
      <c r="G53" s="68"/>
    </row>
    <row r="54" spans="1:7">
      <c r="A54" s="169"/>
      <c r="B54" s="168"/>
      <c r="C54" s="45" t="s">
        <v>429</v>
      </c>
      <c r="E54" s="68">
        <v>3.9351684165067189</v>
      </c>
      <c r="F54" s="68">
        <v>6.8497775175602484</v>
      </c>
      <c r="G54" s="68"/>
    </row>
    <row r="55" spans="1:7">
      <c r="A55" s="169"/>
      <c r="B55" s="167">
        <v>77</v>
      </c>
      <c r="C55" s="45" t="s">
        <v>430</v>
      </c>
      <c r="E55" s="68">
        <v>4.1704759245046974</v>
      </c>
      <c r="F55" s="68">
        <v>7.0173436071588533</v>
      </c>
      <c r="G55" s="68"/>
    </row>
    <row r="56" spans="1:7">
      <c r="A56" s="168"/>
      <c r="B56" s="168"/>
      <c r="C56" s="45" t="s">
        <v>431</v>
      </c>
      <c r="E56" s="68">
        <v>4.1564198156149157</v>
      </c>
      <c r="F56" s="68">
        <v>6.9160014325276107</v>
      </c>
      <c r="G56" s="68"/>
    </row>
    <row r="57" spans="1:7">
      <c r="A57" s="167">
        <v>2021</v>
      </c>
      <c r="B57" s="166">
        <v>78</v>
      </c>
      <c r="C57" s="45" t="s">
        <v>421</v>
      </c>
      <c r="E57" s="68">
        <v>4.3622420211160282</v>
      </c>
      <c r="F57" s="68">
        <v>5.3770815370825131</v>
      </c>
      <c r="G57" s="68"/>
    </row>
    <row r="58" spans="1:7">
      <c r="A58" s="169"/>
      <c r="B58" s="166"/>
      <c r="C58" s="45" t="s">
        <v>420</v>
      </c>
      <c r="E58" s="68">
        <v>4.3924355620394975</v>
      </c>
      <c r="F58" s="68">
        <v>5.3312329338513909</v>
      </c>
      <c r="G58" s="68"/>
    </row>
    <row r="59" spans="1:7">
      <c r="A59" s="169"/>
      <c r="B59" s="166">
        <v>79</v>
      </c>
      <c r="C59" s="45" t="s">
        <v>422</v>
      </c>
      <c r="E59" s="68">
        <v>4.8028775484307227</v>
      </c>
      <c r="F59" s="68">
        <v>5.6199663342128972</v>
      </c>
      <c r="G59" s="68"/>
    </row>
    <row r="60" spans="1:7">
      <c r="A60" s="169"/>
      <c r="B60" s="166"/>
      <c r="C60" s="45" t="s">
        <v>423</v>
      </c>
      <c r="E60" s="68">
        <v>4.8330922947373827</v>
      </c>
      <c r="F60" s="68">
        <v>5.602598279546303</v>
      </c>
      <c r="G60" s="68"/>
    </row>
    <row r="61" spans="1:7">
      <c r="A61" s="169"/>
      <c r="B61" s="166">
        <v>80</v>
      </c>
      <c r="C61" s="45" t="s">
        <v>424</v>
      </c>
      <c r="E61" s="68">
        <v>5.0808347799501172</v>
      </c>
      <c r="F61" s="68">
        <v>6.5333484716251968</v>
      </c>
      <c r="G61" s="68"/>
    </row>
    <row r="62" spans="1:7">
      <c r="A62" s="169"/>
      <c r="B62" s="166"/>
      <c r="C62" s="45" t="s">
        <v>425</v>
      </c>
      <c r="E62" s="68">
        <v>5.5199257949137248</v>
      </c>
      <c r="F62" s="68">
        <v>6.4989042789467799</v>
      </c>
      <c r="G62" s="68"/>
    </row>
    <row r="63" spans="1:7">
      <c r="A63" s="169"/>
      <c r="B63" s="167">
        <v>81</v>
      </c>
      <c r="C63" s="45" t="s">
        <v>426</v>
      </c>
      <c r="E63" s="68">
        <v>5.8002442686932154</v>
      </c>
      <c r="F63" s="68">
        <v>6.377045536795138</v>
      </c>
      <c r="G63" s="68"/>
    </row>
    <row r="64" spans="1:7">
      <c r="A64" s="169"/>
      <c r="B64" s="168"/>
      <c r="C64" s="45" t="s">
        <v>427</v>
      </c>
      <c r="E64" s="68">
        <v>5.4330099452391245</v>
      </c>
      <c r="F64" s="68">
        <v>6.32204375611692</v>
      </c>
      <c r="G64" s="68"/>
    </row>
    <row r="65" spans="1:7">
      <c r="A65" s="169"/>
      <c r="B65" s="166">
        <v>82</v>
      </c>
      <c r="C65" s="45" t="s">
        <v>428</v>
      </c>
      <c r="E65" s="68">
        <v>5.2044353540754438</v>
      </c>
      <c r="F65" s="68">
        <v>6.4473745236999855</v>
      </c>
      <c r="G65" s="68"/>
    </row>
    <row r="66" spans="1:7">
      <c r="A66" s="169"/>
      <c r="B66" s="166"/>
      <c r="C66" s="2" t="s">
        <v>429</v>
      </c>
      <c r="E66" s="68">
        <v>5.0615577235012372</v>
      </c>
      <c r="F66" s="68">
        <v>6.3677773073580104</v>
      </c>
      <c r="G66" s="68"/>
    </row>
    <row r="67" spans="1:7">
      <c r="A67" s="169"/>
      <c r="B67" s="166"/>
      <c r="C67" s="45" t="s">
        <v>430</v>
      </c>
      <c r="E67" s="68">
        <v>5.0037556777848051</v>
      </c>
      <c r="F67" s="68">
        <v>6.5855259732250717</v>
      </c>
      <c r="G67" s="68"/>
    </row>
    <row r="68" spans="1:7">
      <c r="A68" s="168"/>
      <c r="B68" s="166"/>
      <c r="C68" s="45" t="s">
        <v>431</v>
      </c>
      <c r="E68" s="68">
        <v>4.2437974145098059</v>
      </c>
      <c r="F68" s="68">
        <v>6.5378000329842862</v>
      </c>
      <c r="G68" s="68">
        <v>6.5378000329842862</v>
      </c>
    </row>
    <row r="69" spans="1:7">
      <c r="A69" s="167">
        <v>2022</v>
      </c>
      <c r="B69" s="166"/>
      <c r="C69" s="45" t="s">
        <v>421</v>
      </c>
      <c r="E69" s="68">
        <v>4.2437974145098059</v>
      </c>
      <c r="F69" s="68"/>
      <c r="G69" s="68">
        <v>7.1833255248523562</v>
      </c>
    </row>
    <row r="70" spans="1:7">
      <c r="A70" s="169"/>
      <c r="B70" s="166"/>
      <c r="C70" s="45" t="s">
        <v>420</v>
      </c>
      <c r="E70" s="68">
        <v>4.3502915805339137</v>
      </c>
      <c r="F70" s="68"/>
      <c r="G70" s="68">
        <v>7.2826000193232918</v>
      </c>
    </row>
    <row r="71" spans="1:7">
      <c r="A71" s="169"/>
      <c r="B71" s="166"/>
      <c r="C71" s="45" t="s">
        <v>422</v>
      </c>
      <c r="E71" s="68">
        <v>4.5700733569791225</v>
      </c>
      <c r="F71" s="68"/>
      <c r="G71" s="68">
        <v>7.6967632131949637</v>
      </c>
    </row>
    <row r="72" spans="1:7">
      <c r="A72" s="169"/>
      <c r="B72" s="166"/>
      <c r="C72" s="45" t="s">
        <v>423</v>
      </c>
      <c r="E72" s="68">
        <v>4.8271312260518435</v>
      </c>
      <c r="F72" s="68"/>
      <c r="G72" s="68">
        <v>7.3580014917714802</v>
      </c>
    </row>
    <row r="73" spans="1:7">
      <c r="A73" s="169"/>
      <c r="B73" s="166"/>
      <c r="C73" s="45" t="s">
        <v>424</v>
      </c>
      <c r="E73" s="68">
        <v>4.9770441251578941</v>
      </c>
      <c r="F73" s="68"/>
      <c r="G73" s="68">
        <v>7.6514282195961263</v>
      </c>
    </row>
    <row r="74" spans="1:7">
      <c r="A74" s="169"/>
      <c r="B74" s="166"/>
      <c r="C74" s="45" t="s">
        <v>425</v>
      </c>
      <c r="E74" s="68">
        <v>5.230925758179569</v>
      </c>
      <c r="F74" s="68"/>
      <c r="G74" s="68">
        <v>7.4033254621899314</v>
      </c>
    </row>
    <row r="75" spans="1:7">
      <c r="A75" s="169"/>
      <c r="B75" s="167"/>
      <c r="C75" s="45" t="s">
        <v>426</v>
      </c>
      <c r="E75" s="68">
        <v>5.9489684875381945</v>
      </c>
      <c r="F75" s="68"/>
      <c r="G75" s="68">
        <v>6.7575769967022996</v>
      </c>
    </row>
    <row r="76" spans="1:7">
      <c r="A76" s="169"/>
      <c r="B76" s="168"/>
      <c r="C76" s="45" t="s">
        <v>427</v>
      </c>
      <c r="E76" s="68">
        <v>5.7240942608213361</v>
      </c>
      <c r="F76" s="68"/>
      <c r="G76" s="68">
        <v>6.2686250142144084</v>
      </c>
    </row>
    <row r="77" spans="1:7">
      <c r="A77" s="169"/>
      <c r="B77" s="166"/>
      <c r="C77" s="45" t="s">
        <v>428</v>
      </c>
      <c r="E77" s="68">
        <v>5.5346978370812812</v>
      </c>
      <c r="F77" s="68"/>
      <c r="G77" s="68">
        <v>6.1816376703544273</v>
      </c>
    </row>
    <row r="78" spans="1:7">
      <c r="A78" s="169"/>
      <c r="B78" s="166"/>
      <c r="C78" s="2" t="s">
        <v>429</v>
      </c>
      <c r="E78" s="68">
        <v>5.2231106280876061</v>
      </c>
      <c r="F78" s="68"/>
      <c r="G78" s="68">
        <v>5.6841271571491818</v>
      </c>
    </row>
    <row r="79" spans="1:7">
      <c r="A79" s="169"/>
      <c r="B79" s="166"/>
      <c r="C79" s="45" t="s">
        <v>430</v>
      </c>
      <c r="E79" s="68">
        <v>5.2105664993191656</v>
      </c>
      <c r="F79" s="68"/>
      <c r="G79" s="68">
        <v>6.2586006971062522</v>
      </c>
    </row>
    <row r="80" spans="1:7">
      <c r="A80" s="168"/>
      <c r="B80" s="166"/>
      <c r="C80" s="45" t="s">
        <v>431</v>
      </c>
      <c r="E80" s="68">
        <v>4.9598568449975229</v>
      </c>
      <c r="F80" s="68"/>
      <c r="G80" s="68">
        <v>6.2343931033452584</v>
      </c>
    </row>
    <row r="81" spans="1:7">
      <c r="A81" s="167">
        <v>2023</v>
      </c>
      <c r="B81" s="166"/>
      <c r="C81" s="45" t="s">
        <v>421</v>
      </c>
      <c r="E81" s="12">
        <v>4.6943961092903868</v>
      </c>
      <c r="F81" s="68"/>
      <c r="G81" s="68">
        <v>5.8749651944121482</v>
      </c>
    </row>
    <row r="82" spans="1:7">
      <c r="A82" s="169"/>
      <c r="B82" s="166"/>
      <c r="C82" s="45" t="s">
        <v>420</v>
      </c>
      <c r="E82" s="12">
        <v>4.4924884577753561</v>
      </c>
      <c r="F82" s="68"/>
      <c r="G82" s="68">
        <v>5.4024261623222642</v>
      </c>
    </row>
    <row r="83" spans="1:7">
      <c r="A83" s="169"/>
      <c r="B83" s="166"/>
      <c r="C83" s="45" t="s">
        <v>422</v>
      </c>
      <c r="E83" s="12">
        <v>4.1612845913507472</v>
      </c>
      <c r="F83" s="68"/>
      <c r="G83" s="68">
        <v>5.0873620477121424</v>
      </c>
    </row>
    <row r="84" spans="1:7">
      <c r="A84" s="169"/>
      <c r="B84" s="166"/>
      <c r="C84" s="45" t="s">
        <v>423</v>
      </c>
      <c r="E84" s="12">
        <v>3.9301231566588024</v>
      </c>
      <c r="F84" s="68"/>
      <c r="G84" s="68">
        <v>4.4765156268547592</v>
      </c>
    </row>
    <row r="85" spans="1:7">
      <c r="A85" s="169"/>
      <c r="B85" s="166"/>
      <c r="C85" s="45" t="s">
        <v>424</v>
      </c>
      <c r="E85" s="12">
        <v>3.5263295754709398</v>
      </c>
      <c r="F85" s="68"/>
      <c r="G85" s="68">
        <v>4.1355340704327066</v>
      </c>
    </row>
    <row r="86" spans="1:7">
      <c r="A86" s="169"/>
      <c r="B86" s="166"/>
      <c r="C86" s="45" t="s">
        <v>425</v>
      </c>
      <c r="E86" s="12">
        <v>3.1266797884098398</v>
      </c>
      <c r="F86" s="68"/>
      <c r="G86" s="68">
        <v>3.9902136395750576</v>
      </c>
    </row>
    <row r="87" spans="1:7">
      <c r="A87" s="169"/>
      <c r="B87" s="167"/>
      <c r="C87" s="45" t="s">
        <v>426</v>
      </c>
      <c r="E87" s="12">
        <v>3.1342477182918</v>
      </c>
      <c r="F87" s="68"/>
      <c r="G87" s="68">
        <v>4.1767784614025842</v>
      </c>
    </row>
    <row r="88" spans="1:7">
      <c r="A88" s="169"/>
      <c r="B88" s="168"/>
      <c r="C88" s="45" t="s">
        <v>427</v>
      </c>
      <c r="E88" s="12">
        <v>3.3182079856982871</v>
      </c>
      <c r="F88" s="68"/>
      <c r="G88" s="68">
        <v>4.2715330798309035</v>
      </c>
    </row>
    <row r="89" spans="1:7">
      <c r="A89" s="169"/>
      <c r="B89" s="166"/>
      <c r="C89" s="45" t="s">
        <v>428</v>
      </c>
      <c r="E89" s="12">
        <v>3.9926677808926141</v>
      </c>
      <c r="F89" s="68"/>
      <c r="G89" s="68">
        <v>4.3086803471373187</v>
      </c>
    </row>
    <row r="90" spans="1:7">
      <c r="A90" s="169"/>
      <c r="B90" s="166"/>
      <c r="C90" s="2" t="s">
        <v>429</v>
      </c>
      <c r="E90" s="12">
        <v>4.0713149446598411</v>
      </c>
      <c r="F90" s="68"/>
      <c r="G90" s="68">
        <v>4.2616513874284809</v>
      </c>
    </row>
    <row r="91" spans="1:7">
      <c r="A91" s="169"/>
      <c r="B91" s="166"/>
      <c r="C91" s="45" t="s">
        <v>430</v>
      </c>
      <c r="E91" s="12">
        <v>4.2422694119999997</v>
      </c>
      <c r="F91" s="68"/>
      <c r="G91" s="68">
        <v>4.4000254260000009</v>
      </c>
    </row>
    <row r="92" spans="1:7">
      <c r="A92" s="168"/>
      <c r="B92" s="166"/>
      <c r="C92" s="45" t="s">
        <v>431</v>
      </c>
      <c r="E92" s="12">
        <v>3.9296924999999998</v>
      </c>
      <c r="F92" s="68"/>
      <c r="G92" s="68">
        <v>4.5415425000000003</v>
      </c>
    </row>
  </sheetData>
  <mergeCells count="49">
    <mergeCell ref="A81:A92"/>
    <mergeCell ref="A9:A20"/>
    <mergeCell ref="B9:B10"/>
    <mergeCell ref="B11:B12"/>
    <mergeCell ref="B13:B14"/>
    <mergeCell ref="B15:B16"/>
    <mergeCell ref="B17:B18"/>
    <mergeCell ref="B19:B20"/>
    <mergeCell ref="A21:A32"/>
    <mergeCell ref="B21:B22"/>
    <mergeCell ref="B23:B24"/>
    <mergeCell ref="B25:B26"/>
    <mergeCell ref="B27:B28"/>
    <mergeCell ref="B29:B30"/>
    <mergeCell ref="B31:B32"/>
    <mergeCell ref="A33:A44"/>
    <mergeCell ref="B33:B34"/>
    <mergeCell ref="B35:B36"/>
    <mergeCell ref="B37:B38"/>
    <mergeCell ref="B39:B40"/>
    <mergeCell ref="B41:B42"/>
    <mergeCell ref="B43:B44"/>
    <mergeCell ref="A45:A56"/>
    <mergeCell ref="B45:B46"/>
    <mergeCell ref="B47:B48"/>
    <mergeCell ref="B49:B50"/>
    <mergeCell ref="B51:B52"/>
    <mergeCell ref="B53:B54"/>
    <mergeCell ref="B55:B56"/>
    <mergeCell ref="A57:A68"/>
    <mergeCell ref="A69:A80"/>
    <mergeCell ref="B69:B70"/>
    <mergeCell ref="B71:B72"/>
    <mergeCell ref="B73:B74"/>
    <mergeCell ref="B75:B76"/>
    <mergeCell ref="B77:B78"/>
    <mergeCell ref="B79:B80"/>
    <mergeCell ref="B57:B58"/>
    <mergeCell ref="B59:B60"/>
    <mergeCell ref="B61:B62"/>
    <mergeCell ref="B63:B64"/>
    <mergeCell ref="B65:B66"/>
    <mergeCell ref="B67:B68"/>
    <mergeCell ref="B91:B92"/>
    <mergeCell ref="B81:B82"/>
    <mergeCell ref="B83:B84"/>
    <mergeCell ref="B85:B86"/>
    <mergeCell ref="B87:B88"/>
    <mergeCell ref="B89:B90"/>
  </mergeCells>
  <phoneticPr fontId="14" type="noConversion"/>
  <hyperlinks>
    <hyperlink ref="A1" location="Index!A1" display="Return to index" xr:uid="{2E78BEDC-F379-495F-8FCF-79D219BDCC9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53">
    <tabColor rgb="FF00B0F0"/>
  </sheetPr>
  <dimension ref="A1:J2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27" sqref="M27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4.44140625" style="2" customWidth="1"/>
    <col min="8" max="16384" width="9.44140625" style="2"/>
  </cols>
  <sheetData>
    <row r="1" spans="1:10">
      <c r="A1" s="1" t="s">
        <v>161</v>
      </c>
      <c r="B1" s="1"/>
    </row>
    <row r="2" spans="1:10" s="48" customFormat="1" ht="23.4">
      <c r="D2" s="7"/>
      <c r="E2" s="7"/>
      <c r="F2" s="7"/>
      <c r="G2" s="7"/>
      <c r="H2" s="7"/>
      <c r="I2" s="7"/>
      <c r="J2" s="7" t="s">
        <v>162</v>
      </c>
    </row>
    <row r="5" spans="1:10">
      <c r="C5" s="34" t="str">
        <f>Index!AQ34</f>
        <v>Chart 38 - Authorized Nominal Capacity and Biodiesel consumption in 2019 em 2023</v>
      </c>
      <c r="D5" s="13"/>
    </row>
    <row r="6" spans="1:10">
      <c r="C6" s="26"/>
    </row>
    <row r="7" spans="1:10">
      <c r="A7" s="4" t="s">
        <v>220</v>
      </c>
      <c r="C7" s="5" t="s">
        <v>336</v>
      </c>
      <c r="D7" s="5" t="s">
        <v>337</v>
      </c>
      <c r="E7" s="5" t="s">
        <v>81</v>
      </c>
      <c r="F7" s="19" t="s">
        <v>338</v>
      </c>
    </row>
    <row r="8" spans="1:10">
      <c r="B8" s="4"/>
      <c r="C8" s="29" t="s">
        <v>340</v>
      </c>
      <c r="D8" s="29"/>
      <c r="E8" s="29"/>
      <c r="F8" s="39" t="s">
        <v>339</v>
      </c>
    </row>
    <row r="9" spans="1:10">
      <c r="A9" s="40">
        <v>2012</v>
      </c>
      <c r="B9" s="6"/>
      <c r="C9" s="47">
        <v>6010</v>
      </c>
      <c r="D9" s="46">
        <v>843</v>
      </c>
      <c r="E9" s="46">
        <v>6853</v>
      </c>
      <c r="F9" s="50">
        <v>2753.8200367999998</v>
      </c>
      <c r="I9" s="38"/>
      <c r="J9" s="38"/>
    </row>
    <row r="10" spans="1:10">
      <c r="A10" s="40">
        <v>2013</v>
      </c>
      <c r="B10" s="6"/>
      <c r="C10" s="46">
        <v>6657</v>
      </c>
      <c r="D10" s="46">
        <v>1247</v>
      </c>
      <c r="E10" s="46">
        <v>7904</v>
      </c>
      <c r="F10" s="50">
        <v>2884.9955981000003</v>
      </c>
      <c r="I10" s="38"/>
      <c r="J10" s="38"/>
    </row>
    <row r="11" spans="1:10">
      <c r="A11" s="40">
        <v>2014</v>
      </c>
      <c r="B11" s="6"/>
      <c r="C11" s="46">
        <v>6657</v>
      </c>
      <c r="D11" s="46">
        <v>961</v>
      </c>
      <c r="E11" s="46">
        <v>7618</v>
      </c>
      <c r="F11" s="50">
        <v>3391.1478656480003</v>
      </c>
      <c r="I11" s="38"/>
      <c r="J11" s="38"/>
    </row>
    <row r="12" spans="1:10">
      <c r="A12" s="40">
        <v>2015</v>
      </c>
      <c r="B12" s="6"/>
      <c r="C12" s="46">
        <v>6932</v>
      </c>
      <c r="D12" s="46">
        <v>399.79960000000028</v>
      </c>
      <c r="E12" s="46">
        <v>7331.7996000000003</v>
      </c>
      <c r="F12" s="50">
        <v>3945.6828871000007</v>
      </c>
      <c r="I12" s="38"/>
      <c r="J12" s="38"/>
    </row>
    <row r="13" spans="1:10">
      <c r="A13" s="40">
        <v>2016</v>
      </c>
      <c r="B13" s="6"/>
      <c r="C13" s="46">
        <v>6932</v>
      </c>
      <c r="D13" s="46">
        <v>603.09160000000065</v>
      </c>
      <c r="E13" s="46">
        <v>7535.0916000000007</v>
      </c>
      <c r="F13" s="50">
        <v>3794.3657469200016</v>
      </c>
    </row>
    <row r="14" spans="1:10">
      <c r="A14" s="40">
        <v>2017</v>
      </c>
      <c r="B14" s="6"/>
      <c r="C14" s="46">
        <v>6865.9999999999973</v>
      </c>
      <c r="D14" s="46">
        <v>769.53160000000003</v>
      </c>
      <c r="E14" s="46">
        <v>7635.5315999999975</v>
      </c>
      <c r="F14" s="50">
        <v>4291.2939999999999</v>
      </c>
    </row>
    <row r="15" spans="1:10">
      <c r="A15" s="40">
        <v>2018</v>
      </c>
      <c r="B15" s="6"/>
      <c r="C15" s="46">
        <v>7769.3687999999993</v>
      </c>
      <c r="D15" s="46">
        <v>769.83839999999964</v>
      </c>
      <c r="E15" s="46">
        <v>8539.2071999999989</v>
      </c>
      <c r="F15" s="50">
        <v>5382.7135820830481</v>
      </c>
    </row>
    <row r="16" spans="1:10">
      <c r="A16" s="40">
        <v>2019</v>
      </c>
      <c r="C16" s="46">
        <v>8497</v>
      </c>
      <c r="D16" s="46">
        <v>834</v>
      </c>
      <c r="E16" s="46">
        <v>9331</v>
      </c>
      <c r="F16" s="50">
        <v>5905.6590145961245</v>
      </c>
    </row>
    <row r="17" spans="1:6">
      <c r="A17" s="40">
        <v>2020</v>
      </c>
      <c r="C17" s="46">
        <v>10275.7068</v>
      </c>
      <c r="D17" s="46">
        <v>161.28</v>
      </c>
      <c r="E17" s="46">
        <v>10436.986800000001</v>
      </c>
      <c r="F17" s="50">
        <v>6430.1204529241468</v>
      </c>
    </row>
    <row r="18" spans="1:6">
      <c r="A18" s="40">
        <v>2021</v>
      </c>
      <c r="C18" s="46">
        <v>11999.52</v>
      </c>
      <c r="D18" s="46">
        <v>251.28</v>
      </c>
      <c r="E18" s="46">
        <f>C18+D18</f>
        <v>12250.800000000001</v>
      </c>
      <c r="F18" s="50">
        <v>6800.7839650347714</v>
      </c>
    </row>
    <row r="19" spans="1:6">
      <c r="A19" s="40">
        <v>2022</v>
      </c>
      <c r="C19" s="46">
        <f>E19-D19</f>
        <v>12849.46</v>
      </c>
      <c r="D19" s="40">
        <v>812.125</v>
      </c>
      <c r="E19" s="46">
        <v>13661.584999999999</v>
      </c>
      <c r="F19" s="50">
        <v>6190.7842134962921</v>
      </c>
    </row>
    <row r="20" spans="1:6">
      <c r="A20" s="40">
        <v>2023</v>
      </c>
      <c r="C20" s="46">
        <v>12970</v>
      </c>
      <c r="D20" s="40">
        <v>1590</v>
      </c>
      <c r="E20" s="46">
        <f>C20+D20</f>
        <v>14560</v>
      </c>
      <c r="F20" s="50">
        <v>7527.7939999999999</v>
      </c>
    </row>
  </sheetData>
  <hyperlinks>
    <hyperlink ref="A1" location="Index!A1" display="Return to index" xr:uid="{5739A214-BC43-45EF-9393-1FE7365478B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0B0F0"/>
  </sheetPr>
  <dimension ref="A1:G19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I23" sqref="I23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7" width="11.5546875" style="2" customWidth="1"/>
    <col min="8" max="8" width="9.5546875" style="2" customWidth="1"/>
    <col min="9" max="16384" width="9.44140625" style="2"/>
  </cols>
  <sheetData>
    <row r="1" spans="1:7">
      <c r="A1" s="1" t="s">
        <v>161</v>
      </c>
      <c r="B1" s="1"/>
    </row>
    <row r="2" spans="1:7" ht="6" customHeight="1"/>
    <row r="3" spans="1:7" s="49" customFormat="1" ht="23.4">
      <c r="C3" s="10"/>
      <c r="D3" s="10"/>
      <c r="E3" s="10"/>
      <c r="G3" s="7" t="s">
        <v>162</v>
      </c>
    </row>
    <row r="6" spans="1:7">
      <c r="C6" s="162" t="str">
        <f>Index!Q14</f>
        <v>Chart 3 - Average age of sugarcane field (country and regions)</v>
      </c>
      <c r="D6" s="162"/>
      <c r="E6" s="162"/>
      <c r="F6" s="162"/>
      <c r="G6" s="13"/>
    </row>
    <row r="8" spans="1:7">
      <c r="A8" s="4" t="s">
        <v>218</v>
      </c>
      <c r="B8" s="4"/>
      <c r="C8" s="5" t="s">
        <v>232</v>
      </c>
      <c r="D8" s="5" t="s">
        <v>234</v>
      </c>
      <c r="E8" s="5" t="s">
        <v>233</v>
      </c>
      <c r="F8" s="5"/>
      <c r="G8" s="5"/>
    </row>
    <row r="9" spans="1:7" ht="30" customHeight="1">
      <c r="C9" s="163" t="s">
        <v>235</v>
      </c>
      <c r="D9" s="163"/>
      <c r="E9" s="163"/>
      <c r="F9" s="6"/>
      <c r="G9" s="6"/>
    </row>
    <row r="10" spans="1:7">
      <c r="A10" s="6" t="s">
        <v>1</v>
      </c>
      <c r="B10" s="6"/>
      <c r="C10" s="9">
        <v>3.341471705143904</v>
      </c>
      <c r="D10" s="9">
        <v>3.2631767803201646</v>
      </c>
      <c r="E10" s="9">
        <v>4.0847674665602014</v>
      </c>
    </row>
    <row r="11" spans="1:7">
      <c r="A11" s="6" t="s">
        <v>2</v>
      </c>
      <c r="B11" s="6"/>
      <c r="C11" s="9">
        <v>3.2820454408313839</v>
      </c>
      <c r="D11" s="9">
        <v>3.2178130069301649</v>
      </c>
      <c r="E11" s="9">
        <v>4.0950209554481649</v>
      </c>
    </row>
    <row r="12" spans="1:7">
      <c r="A12" s="6" t="s">
        <v>3</v>
      </c>
      <c r="B12" s="6"/>
      <c r="C12" s="9">
        <v>3.9146339035494848</v>
      </c>
      <c r="D12" s="9">
        <v>3.8371930453777292</v>
      </c>
      <c r="E12" s="9">
        <v>4.5999195019482366</v>
      </c>
    </row>
    <row r="13" spans="1:7">
      <c r="A13" s="6" t="s">
        <v>4</v>
      </c>
      <c r="B13" s="6"/>
      <c r="C13" s="9">
        <v>3.8750313351639094</v>
      </c>
      <c r="D13" s="9">
        <v>3.7979133157943084</v>
      </c>
      <c r="E13" s="9">
        <v>4.5528514460655138</v>
      </c>
    </row>
    <row r="14" spans="1:7">
      <c r="A14" s="6" t="s">
        <v>5</v>
      </c>
      <c r="B14" s="6"/>
      <c r="C14" s="9">
        <v>3.9248422317026281</v>
      </c>
      <c r="D14" s="9">
        <v>3.8549217357703434</v>
      </c>
      <c r="E14" s="9">
        <v>4.5430928620010942</v>
      </c>
    </row>
    <row r="15" spans="1:7">
      <c r="A15" s="6" t="s">
        <v>6</v>
      </c>
      <c r="B15" s="6"/>
      <c r="C15" s="9">
        <v>3.7836990092418641</v>
      </c>
      <c r="D15" s="9">
        <v>3.6994612353368796</v>
      </c>
      <c r="E15" s="9">
        <v>4.4985723500129229</v>
      </c>
    </row>
    <row r="16" spans="1:7">
      <c r="A16" s="6" t="s">
        <v>7</v>
      </c>
      <c r="B16" s="6"/>
      <c r="C16" s="9">
        <v>3.7144551231237219</v>
      </c>
      <c r="D16" s="9">
        <v>3.6390877764465888</v>
      </c>
      <c r="E16" s="9">
        <v>4.3643383479639928</v>
      </c>
    </row>
    <row r="17" spans="1:5">
      <c r="A17" s="6" t="s">
        <v>8</v>
      </c>
      <c r="B17" s="6"/>
      <c r="C17" s="9">
        <v>3.6421878738158586</v>
      </c>
      <c r="D17" s="9">
        <v>3.5827521899268047</v>
      </c>
      <c r="E17" s="9">
        <v>4.2132906215501533</v>
      </c>
    </row>
    <row r="18" spans="1:5">
      <c r="A18" s="6" t="s">
        <v>9</v>
      </c>
      <c r="B18" s="6"/>
      <c r="C18" s="9">
        <v>3.6126942134932962</v>
      </c>
      <c r="D18" s="9">
        <v>3.5267669640825616</v>
      </c>
      <c r="E18" s="9">
        <v>4.3018180329638493</v>
      </c>
    </row>
    <row r="19" spans="1:5">
      <c r="A19" s="6" t="s">
        <v>10</v>
      </c>
      <c r="C19" s="9">
        <v>3.5180931280018566</v>
      </c>
      <c r="D19" s="9">
        <v>3.4224349224626502</v>
      </c>
      <c r="E19" s="9">
        <v>4.2781648677452999</v>
      </c>
    </row>
  </sheetData>
  <mergeCells count="2">
    <mergeCell ref="C6:F6"/>
    <mergeCell ref="C9:E9"/>
  </mergeCells>
  <hyperlinks>
    <hyperlink ref="A1" location="Index!A1" display="Return to index" xr:uid="{29DF47A9-FC5D-4F15-91C3-FA4E7D3C045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>
    <tabColor rgb="FF00B0F0"/>
  </sheetPr>
  <dimension ref="A1:H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24" sqref="E24"/>
    </sheetView>
  </sheetViews>
  <sheetFormatPr defaultColWidth="9.44140625" defaultRowHeight="14.4"/>
  <cols>
    <col min="1" max="1" width="19.44140625" style="63" bestFit="1" customWidth="1"/>
    <col min="2" max="2" width="10.664062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Index!AQ38</f>
        <v>Chart 39 - Biodiesel production per region in 2023</v>
      </c>
      <c r="D5" s="13"/>
    </row>
    <row r="6" spans="1:8">
      <c r="C6" s="59"/>
    </row>
    <row r="7" spans="1:8">
      <c r="A7" s="65" t="s">
        <v>310</v>
      </c>
      <c r="C7" s="43" t="s">
        <v>341</v>
      </c>
      <c r="D7" s="58"/>
    </row>
    <row r="8" spans="1:8">
      <c r="C8" s="29" t="s">
        <v>342</v>
      </c>
      <c r="D8" s="29" t="s">
        <v>11</v>
      </c>
    </row>
    <row r="9" spans="1:8">
      <c r="A9" s="21" t="s">
        <v>311</v>
      </c>
      <c r="C9" s="111">
        <v>3036126</v>
      </c>
      <c r="D9" s="107">
        <f>C9/$C$14</f>
        <v>0.40332937504209476</v>
      </c>
      <c r="E9" s="11"/>
      <c r="F9" s="38"/>
      <c r="H9" s="11"/>
    </row>
    <row r="10" spans="1:8">
      <c r="A10" s="21" t="s">
        <v>306</v>
      </c>
      <c r="C10" s="111">
        <v>624726</v>
      </c>
      <c r="D10" s="107">
        <f>C10/$C$14</f>
        <v>8.2990741211842883E-2</v>
      </c>
      <c r="E10" s="11"/>
    </row>
    <row r="11" spans="1:8">
      <c r="A11" s="21" t="s">
        <v>307</v>
      </c>
      <c r="C11" s="111">
        <v>283254</v>
      </c>
      <c r="D11" s="107">
        <f>C11/$C$14</f>
        <v>3.7628431362260163E-2</v>
      </c>
    </row>
    <row r="12" spans="1:8">
      <c r="A12" s="21" t="s">
        <v>308</v>
      </c>
      <c r="C12" s="111">
        <v>435581</v>
      </c>
      <c r="D12" s="107">
        <f>C12/$C$14</f>
        <v>5.7864071685500097E-2</v>
      </c>
    </row>
    <row r="13" spans="1:8">
      <c r="A13" s="21" t="s">
        <v>309</v>
      </c>
      <c r="C13" s="111">
        <v>3147972</v>
      </c>
      <c r="D13" s="107">
        <f>C13/$C$14</f>
        <v>0.41818738069830208</v>
      </c>
      <c r="F13" s="86"/>
      <c r="H13" s="11"/>
    </row>
    <row r="14" spans="1:8">
      <c r="A14" s="21" t="s">
        <v>13</v>
      </c>
      <c r="C14" s="111">
        <f>SUM(C9:C13)</f>
        <v>7527659</v>
      </c>
      <c r="H14" s="38"/>
    </row>
  </sheetData>
  <hyperlinks>
    <hyperlink ref="A1" location="Index!A1" display="Return to index" xr:uid="{AF6F0B16-0B6A-4BA7-84BE-6518A4FCC14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6">
    <tabColor rgb="FF00B0F0"/>
  </sheetPr>
  <dimension ref="A1:H2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27" sqref="E27"/>
    </sheetView>
  </sheetViews>
  <sheetFormatPr defaultColWidth="9.44140625" defaultRowHeight="14.4"/>
  <cols>
    <col min="1" max="1" width="13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3" spans="1:8" ht="15" customHeight="1">
      <c r="C3" s="52"/>
      <c r="D3" s="53"/>
      <c r="E3" s="53"/>
    </row>
    <row r="4" spans="1:8" ht="15" customHeight="1">
      <c r="C4" s="52"/>
      <c r="D4" s="53"/>
      <c r="E4" s="53"/>
    </row>
    <row r="5" spans="1:8">
      <c r="C5" s="3" t="str">
        <f>Index!AQ42</f>
        <v>Chart 40 - Type A diesel supply and biodiesel production</v>
      </c>
    </row>
    <row r="6" spans="1:8">
      <c r="B6" s="4"/>
      <c r="C6" s="26"/>
    </row>
    <row r="7" spans="1:8" ht="28.8">
      <c r="A7" s="4" t="s">
        <v>220</v>
      </c>
      <c r="B7" s="6"/>
      <c r="C7" s="5" t="s">
        <v>343</v>
      </c>
      <c r="D7" s="5" t="s">
        <v>344</v>
      </c>
      <c r="E7" s="5" t="s">
        <v>345</v>
      </c>
      <c r="F7" s="19" t="s">
        <v>343</v>
      </c>
      <c r="G7" s="5" t="s">
        <v>344</v>
      </c>
      <c r="H7" s="5" t="s">
        <v>345</v>
      </c>
    </row>
    <row r="8" spans="1:8">
      <c r="B8" s="6"/>
      <c r="C8" s="29" t="s">
        <v>82</v>
      </c>
      <c r="D8" s="29"/>
      <c r="E8" s="29"/>
      <c r="F8" s="39" t="s">
        <v>11</v>
      </c>
      <c r="G8" s="29"/>
      <c r="H8" s="29"/>
    </row>
    <row r="9" spans="1:8">
      <c r="A9" s="40">
        <v>2012</v>
      </c>
      <c r="B9" s="6"/>
      <c r="C9" s="51">
        <v>45540349</v>
      </c>
      <c r="D9" s="46">
        <v>8927078.7550000008</v>
      </c>
      <c r="E9" s="46">
        <v>2717483.4890000005</v>
      </c>
      <c r="F9" s="54">
        <f t="shared" ref="F9:F20" si="0">C9/SUM($C9:$E9)</f>
        <v>0.79637002155491177</v>
      </c>
      <c r="G9" s="18">
        <f t="shared" ref="G9:G20" si="1">D9/SUM($C9:$E9)</f>
        <v>0.15610899030531686</v>
      </c>
      <c r="H9" s="18">
        <f t="shared" ref="H9:H20" si="2">E9/SUM($C9:$E9)</f>
        <v>4.7520988139771334E-2</v>
      </c>
    </row>
    <row r="10" spans="1:8">
      <c r="A10" s="40">
        <v>2013</v>
      </c>
      <c r="B10" s="6"/>
      <c r="C10" s="46">
        <v>49200879</v>
      </c>
      <c r="D10" s="46">
        <v>8994731.5820000004</v>
      </c>
      <c r="E10" s="46">
        <v>2917488.2690000003</v>
      </c>
      <c r="F10" s="54">
        <f t="shared" si="0"/>
        <v>0.80507910619876732</v>
      </c>
      <c r="G10" s="18">
        <f t="shared" si="1"/>
        <v>0.14718172946736144</v>
      </c>
      <c r="H10" s="18">
        <f t="shared" si="2"/>
        <v>4.7739164333871133E-2</v>
      </c>
    </row>
    <row r="11" spans="1:8">
      <c r="A11" s="40">
        <v>2014</v>
      </c>
      <c r="B11" s="6"/>
      <c r="C11" s="46">
        <v>49350377.939999998</v>
      </c>
      <c r="D11" s="46">
        <v>10338797.169000002</v>
      </c>
      <c r="E11" s="46">
        <v>3419838.03</v>
      </c>
      <c r="F11" s="54">
        <f t="shared" si="0"/>
        <v>0.78198620902697236</v>
      </c>
      <c r="G11" s="18">
        <f t="shared" si="1"/>
        <v>0.16382441516282956</v>
      </c>
      <c r="H11" s="18">
        <f t="shared" si="2"/>
        <v>5.4189375810198087E-2</v>
      </c>
    </row>
    <row r="12" spans="1:8">
      <c r="A12" s="40">
        <v>2015</v>
      </c>
      <c r="B12" s="6"/>
      <c r="C12" s="46">
        <v>49154333.791999996</v>
      </c>
      <c r="D12" s="46">
        <v>6172222.1170000006</v>
      </c>
      <c r="E12" s="46">
        <v>3937268.534</v>
      </c>
      <c r="F12" s="54">
        <f t="shared" si="0"/>
        <v>0.82941548666466303</v>
      </c>
      <c r="G12" s="18">
        <f t="shared" si="1"/>
        <v>0.10414822490803728</v>
      </c>
      <c r="H12" s="18">
        <f t="shared" si="2"/>
        <v>6.6436288427299664E-2</v>
      </c>
    </row>
    <row r="13" spans="1:8">
      <c r="A13" s="40">
        <v>2016</v>
      </c>
      <c r="B13" s="6"/>
      <c r="C13" s="46">
        <v>44805365.997999996</v>
      </c>
      <c r="D13" s="46">
        <v>7637011.1869999999</v>
      </c>
      <c r="E13" s="46">
        <v>3801339</v>
      </c>
      <c r="F13" s="54">
        <f t="shared" si="0"/>
        <v>0.79662883317709066</v>
      </c>
      <c r="G13" s="18">
        <f t="shared" si="1"/>
        <v>0.13578425653596418</v>
      </c>
      <c r="H13" s="18">
        <f t="shared" si="2"/>
        <v>6.7586910286945162E-2</v>
      </c>
    </row>
    <row r="14" spans="1:8">
      <c r="A14" s="40">
        <v>2017</v>
      </c>
      <c r="C14" s="46">
        <v>39992593.481999993</v>
      </c>
      <c r="D14" s="46">
        <v>12268465.087000001</v>
      </c>
      <c r="E14" s="46">
        <v>4291294</v>
      </c>
      <c r="F14" s="54">
        <f t="shared" si="0"/>
        <v>0.70717824573619115</v>
      </c>
      <c r="G14" s="18">
        <f t="shared" si="1"/>
        <v>0.21693995969541932</v>
      </c>
      <c r="H14" s="18">
        <f t="shared" si="2"/>
        <v>7.5881794568389657E-2</v>
      </c>
    </row>
    <row r="15" spans="1:8">
      <c r="A15" s="40">
        <v>2018</v>
      </c>
      <c r="C15" s="46">
        <v>41278014.165749997</v>
      </c>
      <c r="D15" s="46">
        <v>10221056.882000001</v>
      </c>
      <c r="E15" s="46">
        <v>5350036</v>
      </c>
      <c r="F15" s="54">
        <f t="shared" si="0"/>
        <v>0.72609784584793613</v>
      </c>
      <c r="G15" s="18">
        <f t="shared" si="1"/>
        <v>0.17979274280271276</v>
      </c>
      <c r="H15" s="18">
        <f t="shared" si="2"/>
        <v>9.4109411349351121E-2</v>
      </c>
    </row>
    <row r="16" spans="1:8">
      <c r="A16" s="40">
        <v>2019</v>
      </c>
      <c r="C16" s="46">
        <v>40679159</v>
      </c>
      <c r="D16" s="46">
        <v>12407589.163999999</v>
      </c>
      <c r="E16" s="46">
        <v>5923868</v>
      </c>
      <c r="F16" s="54">
        <f t="shared" si="0"/>
        <v>0.6893532324242484</v>
      </c>
      <c r="G16" s="18">
        <f t="shared" si="1"/>
        <v>0.21026028824232765</v>
      </c>
      <c r="H16" s="18">
        <f t="shared" si="2"/>
        <v>0.10038647933342397</v>
      </c>
    </row>
    <row r="17" spans="1:8">
      <c r="A17" s="40">
        <v>2020</v>
      </c>
      <c r="C17" s="46">
        <v>41548914.25</v>
      </c>
      <c r="D17" s="46">
        <v>11044172.810000001</v>
      </c>
      <c r="E17" s="46">
        <v>6432008</v>
      </c>
      <c r="F17" s="54">
        <f t="shared" si="0"/>
        <v>0.7039194804813923</v>
      </c>
      <c r="G17" s="18">
        <f t="shared" si="1"/>
        <v>0.18710978438532649</v>
      </c>
      <c r="H17" s="18">
        <f t="shared" si="2"/>
        <v>0.10897073513328112</v>
      </c>
    </row>
    <row r="18" spans="1:8">
      <c r="A18" s="40">
        <v>2021</v>
      </c>
      <c r="C18" s="46">
        <v>42852980.226000004</v>
      </c>
      <c r="D18" s="46">
        <v>13846398.860000001</v>
      </c>
      <c r="E18" s="46">
        <v>6765850</v>
      </c>
      <c r="F18" s="54">
        <f t="shared" si="0"/>
        <v>0.67521981474188164</v>
      </c>
      <c r="G18" s="18">
        <f t="shared" si="1"/>
        <v>0.21817299109150182</v>
      </c>
      <c r="H18" s="18">
        <f t="shared" si="2"/>
        <v>0.10660719416661651</v>
      </c>
    </row>
    <row r="19" spans="1:8">
      <c r="A19" s="40">
        <v>2022</v>
      </c>
      <c r="C19" s="46">
        <v>45529431</v>
      </c>
      <c r="D19" s="46">
        <v>13739177.016597979</v>
      </c>
      <c r="E19" s="46">
        <v>6258952.4730000002</v>
      </c>
      <c r="F19" s="54">
        <f t="shared" si="0"/>
        <v>0.69481345955534946</v>
      </c>
      <c r="G19" s="18">
        <f t="shared" si="1"/>
        <v>0.2096702046275471</v>
      </c>
      <c r="H19" s="18">
        <f t="shared" si="2"/>
        <v>9.5516335817103448E-2</v>
      </c>
    </row>
    <row r="20" spans="1:8">
      <c r="A20" s="40">
        <v>2023</v>
      </c>
      <c r="C20" s="46">
        <v>46895422</v>
      </c>
      <c r="D20" s="46">
        <v>14187198</v>
      </c>
      <c r="E20" s="46">
        <v>7527659</v>
      </c>
      <c r="F20" s="54">
        <f t="shared" si="0"/>
        <v>0.68350431864589856</v>
      </c>
      <c r="G20" s="18">
        <f t="shared" si="1"/>
        <v>0.20677948270695706</v>
      </c>
      <c r="H20" s="18">
        <f t="shared" si="2"/>
        <v>0.10971619864714441</v>
      </c>
    </row>
  </sheetData>
  <hyperlinks>
    <hyperlink ref="A1" location="Index!A1" display="Return to index" xr:uid="{3E59498E-B9FF-4071-A423-B9E3033B95C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40">
    <tabColor rgb="FF00B0F0"/>
  </sheetPr>
  <dimension ref="A1:G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22" sqref="B22"/>
    </sheetView>
  </sheetViews>
  <sheetFormatPr defaultColWidth="9.44140625" defaultRowHeight="14.4"/>
  <cols>
    <col min="1" max="1" width="16.5546875" style="2" customWidth="1"/>
    <col min="2" max="2" width="8.5546875" style="2" customWidth="1"/>
    <col min="3" max="8" width="14.44140625" style="2" customWidth="1"/>
    <col min="9" max="16384" width="9.44140625" style="2"/>
  </cols>
  <sheetData>
    <row r="1" spans="1:7">
      <c r="A1" s="1" t="s">
        <v>161</v>
      </c>
      <c r="B1" s="1"/>
    </row>
    <row r="2" spans="1:7" s="48" customFormat="1" ht="23.4">
      <c r="D2" s="7"/>
      <c r="E2" s="7"/>
      <c r="F2" s="7"/>
      <c r="G2" s="7" t="s">
        <v>162</v>
      </c>
    </row>
    <row r="5" spans="1:7">
      <c r="C5" s="13" t="str">
        <f>Index!AQ46</f>
        <v>Chart 41 - Biodiesel feedstock share in 2023</v>
      </c>
      <c r="D5" s="13"/>
    </row>
    <row r="7" spans="1:7">
      <c r="A7" s="5" t="s">
        <v>347</v>
      </c>
      <c r="C7" s="5" t="s">
        <v>346</v>
      </c>
    </row>
    <row r="8" spans="1:7">
      <c r="B8" s="4"/>
      <c r="C8" s="29" t="s">
        <v>11</v>
      </c>
      <c r="D8" s="55"/>
      <c r="E8" s="46"/>
      <c r="G8" s="38"/>
    </row>
    <row r="9" spans="1:7">
      <c r="A9" s="40" t="s">
        <v>349</v>
      </c>
      <c r="B9" s="6"/>
      <c r="C9" s="112">
        <v>0.69147919868361718</v>
      </c>
      <c r="D9" s="55"/>
      <c r="F9" s="87"/>
      <c r="G9" s="46"/>
    </row>
    <row r="10" spans="1:7">
      <c r="A10" s="40" t="s">
        <v>352</v>
      </c>
      <c r="B10" s="6"/>
      <c r="C10" s="112">
        <v>0.16327157234042919</v>
      </c>
      <c r="D10" s="55"/>
      <c r="F10" s="87"/>
      <c r="G10" s="46"/>
    </row>
    <row r="11" spans="1:7">
      <c r="A11" s="6" t="s">
        <v>351</v>
      </c>
      <c r="C11" s="112">
        <v>6.2002352728211918E-2</v>
      </c>
      <c r="D11" s="55"/>
      <c r="F11" s="87"/>
      <c r="G11" s="46"/>
    </row>
    <row r="12" spans="1:7">
      <c r="A12" s="40" t="s">
        <v>350</v>
      </c>
      <c r="B12" s="6"/>
      <c r="C12" s="112">
        <v>5.8481211502633204E-2</v>
      </c>
      <c r="D12" s="55"/>
      <c r="F12" s="87"/>
      <c r="G12" s="46"/>
    </row>
    <row r="13" spans="1:7">
      <c r="A13" s="40" t="s">
        <v>348</v>
      </c>
      <c r="B13" s="6"/>
      <c r="C13" s="112">
        <v>2.476566474510852E-2</v>
      </c>
      <c r="F13" s="87"/>
      <c r="G13" s="46"/>
    </row>
    <row r="14" spans="1:7">
      <c r="C14" s="113">
        <f>SUM(C9:C13)</f>
        <v>1</v>
      </c>
      <c r="G14" s="28"/>
    </row>
  </sheetData>
  <hyperlinks>
    <hyperlink ref="A1" location="Index!A1" display="Return to index" xr:uid="{63346FDD-B67E-49DB-BD76-2EBF8D46401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8">
    <tabColor rgb="FF00B0F0"/>
  </sheetPr>
  <dimension ref="A1:H2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8" sqref="F8"/>
    </sheetView>
  </sheetViews>
  <sheetFormatPr defaultColWidth="9.44140625" defaultRowHeight="14.4"/>
  <cols>
    <col min="1" max="1" width="13.44140625" style="2" bestFit="1" customWidth="1"/>
    <col min="2" max="2" width="8.5546875" style="2" customWidth="1"/>
    <col min="3" max="8" width="14.44140625" style="2" customWidth="1"/>
    <col min="9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5" spans="1:8">
      <c r="C5" s="34" t="str">
        <f>Index!AQ50</f>
        <v>Chart 42 - Soy oil markets</v>
      </c>
      <c r="D5" s="13"/>
    </row>
    <row r="6" spans="1:8">
      <c r="C6" s="26"/>
    </row>
    <row r="7" spans="1:8" ht="43.2">
      <c r="A7" s="4" t="s">
        <v>220</v>
      </c>
      <c r="C7" s="5" t="s">
        <v>265</v>
      </c>
      <c r="D7" s="5" t="s">
        <v>266</v>
      </c>
      <c r="E7" s="5" t="s">
        <v>353</v>
      </c>
      <c r="F7" s="5" t="s">
        <v>357</v>
      </c>
    </row>
    <row r="8" spans="1:8">
      <c r="B8" s="4"/>
      <c r="C8" s="29" t="s">
        <v>242</v>
      </c>
      <c r="D8" s="29"/>
      <c r="E8" s="29"/>
      <c r="F8" s="29"/>
    </row>
    <row r="9" spans="1:8">
      <c r="A9" s="40">
        <v>2012</v>
      </c>
      <c r="B9" s="6"/>
      <c r="C9" s="56">
        <v>7.0129999999999999</v>
      </c>
      <c r="D9" s="12">
        <v>1.764</v>
      </c>
      <c r="E9" s="12">
        <v>5.3280000000000003</v>
      </c>
      <c r="F9" s="12">
        <v>1.881</v>
      </c>
      <c r="G9" s="38"/>
    </row>
    <row r="10" spans="1:8">
      <c r="A10" s="40">
        <v>2013</v>
      </c>
      <c r="B10" s="6"/>
      <c r="C10" s="12">
        <v>7.0750000000000002</v>
      </c>
      <c r="D10" s="12">
        <v>1.383</v>
      </c>
      <c r="E10" s="12">
        <v>5.7229999999999999</v>
      </c>
      <c r="F10" s="12">
        <v>1.968</v>
      </c>
      <c r="G10" s="38"/>
    </row>
    <row r="11" spans="1:8">
      <c r="A11" s="40">
        <v>2014</v>
      </c>
      <c r="B11" s="6"/>
      <c r="C11" s="12">
        <v>7.4429999999999996</v>
      </c>
      <c r="D11" s="12">
        <v>1.2949999999999999</v>
      </c>
      <c r="E11" s="12">
        <v>6.109</v>
      </c>
      <c r="F11" s="12">
        <v>2.355</v>
      </c>
    </row>
    <row r="12" spans="1:8">
      <c r="A12" s="40">
        <v>2015</v>
      </c>
      <c r="B12" s="6"/>
      <c r="C12" s="12">
        <v>8.0739999999999998</v>
      </c>
      <c r="D12" s="12">
        <v>1.665</v>
      </c>
      <c r="E12" s="12">
        <v>6.5209999999999999</v>
      </c>
      <c r="F12" s="12">
        <v>2.7639999999999998</v>
      </c>
    </row>
    <row r="13" spans="1:8">
      <c r="A13" s="40">
        <v>2016</v>
      </c>
      <c r="B13" s="6"/>
      <c r="C13" s="12">
        <v>7.8849999999999998</v>
      </c>
      <c r="D13" s="12">
        <v>1.2569999999999999</v>
      </c>
      <c r="E13" s="12">
        <v>6.58</v>
      </c>
      <c r="F13" s="12">
        <v>2.649</v>
      </c>
    </row>
    <row r="14" spans="1:8">
      <c r="A14" s="40">
        <v>2017</v>
      </c>
      <c r="B14" s="6"/>
      <c r="C14" s="12">
        <v>8.4329999999999998</v>
      </c>
      <c r="D14" s="12">
        <v>1.34</v>
      </c>
      <c r="E14" s="12">
        <v>7.0940000000000003</v>
      </c>
      <c r="F14" s="12">
        <v>2.8</v>
      </c>
    </row>
    <row r="15" spans="1:8">
      <c r="A15" s="40">
        <v>2018</v>
      </c>
      <c r="B15" s="6"/>
      <c r="C15" s="12">
        <v>8.8330000000000002</v>
      </c>
      <c r="D15" s="12">
        <v>1.4159999999999999</v>
      </c>
      <c r="E15" s="12">
        <v>7.4569999999999999</v>
      </c>
      <c r="F15" s="12">
        <v>3.4060000000000001</v>
      </c>
    </row>
    <row r="16" spans="1:8">
      <c r="A16" s="40">
        <v>2019</v>
      </c>
      <c r="C16" s="12">
        <v>8.7910000000000004</v>
      </c>
      <c r="D16" s="12">
        <v>1.0409999999999999</v>
      </c>
      <c r="E16" s="12">
        <v>7.9089999999999998</v>
      </c>
      <c r="F16" s="12">
        <v>3.68</v>
      </c>
    </row>
    <row r="17" spans="1:6">
      <c r="A17" s="40">
        <v>2020</v>
      </c>
      <c r="C17" s="12">
        <v>9.6</v>
      </c>
      <c r="D17" s="12">
        <v>1.1000000000000001</v>
      </c>
      <c r="E17" s="12">
        <v>8.5</v>
      </c>
      <c r="F17" s="12">
        <v>4.2</v>
      </c>
    </row>
    <row r="18" spans="1:6">
      <c r="A18" s="40">
        <v>2021</v>
      </c>
      <c r="C18" s="12">
        <v>9.6</v>
      </c>
      <c r="D18" s="12">
        <v>1.651</v>
      </c>
      <c r="E18" s="12">
        <v>7.9</v>
      </c>
      <c r="F18" s="12">
        <v>4.54</v>
      </c>
    </row>
    <row r="19" spans="1:6">
      <c r="A19" s="40">
        <v>2022</v>
      </c>
      <c r="C19" s="12">
        <v>9.9</v>
      </c>
      <c r="D19" s="12">
        <v>2.6</v>
      </c>
      <c r="E19" s="12">
        <v>7.3</v>
      </c>
      <c r="F19" s="12">
        <v>3.9</v>
      </c>
    </row>
    <row r="20" spans="1:6">
      <c r="A20" s="40">
        <v>2023</v>
      </c>
      <c r="C20" s="12">
        <v>10.8</v>
      </c>
      <c r="D20" s="12">
        <v>2.2999999999999998</v>
      </c>
      <c r="E20" s="12">
        <f>C20-D20</f>
        <v>8.5</v>
      </c>
      <c r="F20" s="12">
        <v>4.8</v>
      </c>
    </row>
  </sheetData>
  <hyperlinks>
    <hyperlink ref="A1" location="Index!A1" display="Return to index" xr:uid="{FF36834B-B092-4C97-B047-33A72C8092C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55">
    <tabColor rgb="FF00B0F0"/>
  </sheetPr>
  <dimension ref="A1:H2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29" sqref="F29"/>
    </sheetView>
  </sheetViews>
  <sheetFormatPr defaultColWidth="9.44140625" defaultRowHeight="14.4"/>
  <cols>
    <col min="1" max="1" width="13" style="2" customWidth="1"/>
    <col min="2" max="2" width="8.5546875" style="2" customWidth="1"/>
    <col min="3" max="3" width="13.5546875" style="2" customWidth="1"/>
    <col min="4" max="4" width="15.44140625" style="2" bestFit="1" customWidth="1"/>
    <col min="5" max="8" width="14.44140625" style="2" customWidth="1"/>
    <col min="9" max="9" width="9.88671875" style="2" bestFit="1" customWidth="1"/>
    <col min="10" max="10" width="11.33203125" style="2" bestFit="1" customWidth="1"/>
    <col min="11" max="11" width="9.88671875" style="2" bestFit="1" customWidth="1"/>
    <col min="12" max="12" width="11.33203125" style="2" bestFit="1" customWidth="1"/>
    <col min="13" max="17" width="9.44140625" style="2"/>
    <col min="18" max="18" width="9.5546875" style="2" bestFit="1" customWidth="1"/>
    <col min="19" max="16384" width="9.44140625" style="2"/>
  </cols>
  <sheetData>
    <row r="1" spans="1:8">
      <c r="A1" s="1" t="s">
        <v>161</v>
      </c>
      <c r="B1" s="1"/>
    </row>
    <row r="2" spans="1:8" s="48" customFormat="1" ht="23.4">
      <c r="D2" s="7"/>
      <c r="E2" s="7"/>
      <c r="F2" s="7"/>
      <c r="G2" s="7"/>
      <c r="H2" s="7" t="s">
        <v>162</v>
      </c>
    </row>
    <row r="5" spans="1:8">
      <c r="C5" s="34" t="str">
        <f>Index!AQ54</f>
        <v>Chart 43 - Glicerin and glycerol exports</v>
      </c>
      <c r="D5" s="13"/>
    </row>
    <row r="6" spans="1:8">
      <c r="C6" s="59"/>
    </row>
    <row r="7" spans="1:8">
      <c r="A7" s="4" t="s">
        <v>220</v>
      </c>
      <c r="C7" s="42" t="s">
        <v>266</v>
      </c>
      <c r="D7" s="58"/>
      <c r="E7" s="60" t="s">
        <v>362</v>
      </c>
      <c r="F7" s="58"/>
    </row>
    <row r="8" spans="1:8" ht="28.8">
      <c r="A8" s="57"/>
      <c r="C8" s="44" t="s">
        <v>358</v>
      </c>
      <c r="D8" s="44" t="s">
        <v>359</v>
      </c>
      <c r="E8" s="74" t="s">
        <v>363</v>
      </c>
      <c r="F8" s="44" t="s">
        <v>364</v>
      </c>
    </row>
    <row r="9" spans="1:8">
      <c r="B9" s="4"/>
      <c r="C9" s="29" t="s">
        <v>360</v>
      </c>
      <c r="D9" s="94"/>
      <c r="E9" s="39" t="s">
        <v>361</v>
      </c>
      <c r="F9" s="29"/>
    </row>
    <row r="10" spans="1:8">
      <c r="A10" s="40">
        <v>2012</v>
      </c>
      <c r="B10" s="6"/>
      <c r="C10" s="56">
        <v>168.71158700000001</v>
      </c>
      <c r="D10" s="61">
        <v>2.2172100000000001</v>
      </c>
      <c r="E10" s="17">
        <v>46.181448000000003</v>
      </c>
      <c r="F10" s="61">
        <v>1.855969</v>
      </c>
      <c r="G10" s="38"/>
    </row>
    <row r="11" spans="1:8">
      <c r="A11" s="40">
        <v>2013</v>
      </c>
      <c r="B11" s="6"/>
      <c r="C11" s="12">
        <v>177.94215399999999</v>
      </c>
      <c r="D11" s="61">
        <v>2.7071190000000001</v>
      </c>
      <c r="E11" s="17">
        <v>63.450125999999997</v>
      </c>
      <c r="F11" s="61">
        <v>2.4762179999999998</v>
      </c>
      <c r="G11" s="38"/>
    </row>
    <row r="12" spans="1:8">
      <c r="A12" s="40">
        <v>2014</v>
      </c>
      <c r="B12" s="6"/>
      <c r="C12" s="12">
        <v>210.732687</v>
      </c>
      <c r="D12" s="61">
        <v>30.000135</v>
      </c>
      <c r="E12" s="17">
        <v>57.949286000000001</v>
      </c>
      <c r="F12" s="61">
        <v>16.337806</v>
      </c>
    </row>
    <row r="13" spans="1:8">
      <c r="A13" s="40">
        <v>2015</v>
      </c>
      <c r="B13" s="6"/>
      <c r="C13" s="12">
        <v>245.92171200000001</v>
      </c>
      <c r="D13" s="61">
        <v>58.074941000000003</v>
      </c>
      <c r="E13" s="17">
        <v>50.761434999999999</v>
      </c>
      <c r="F13" s="61">
        <v>26.488517999999999</v>
      </c>
    </row>
    <row r="14" spans="1:8">
      <c r="A14" s="40">
        <v>2016</v>
      </c>
      <c r="B14" s="6"/>
      <c r="C14" s="12">
        <v>215.06171900000001</v>
      </c>
      <c r="D14" s="61">
        <v>55.177641999999999</v>
      </c>
      <c r="E14" s="17">
        <v>33.202762999999997</v>
      </c>
      <c r="F14" s="61">
        <v>26.190280000000001</v>
      </c>
    </row>
    <row r="15" spans="1:8">
      <c r="A15" s="40">
        <v>2017</v>
      </c>
      <c r="B15" s="6"/>
      <c r="C15" s="12">
        <v>244.287995</v>
      </c>
      <c r="D15" s="61">
        <v>60.368326000000003</v>
      </c>
      <c r="E15" s="17">
        <v>66.342545000000001</v>
      </c>
      <c r="F15" s="61">
        <v>36.634653999999998</v>
      </c>
    </row>
    <row r="16" spans="1:8">
      <c r="A16" s="40">
        <v>2018</v>
      </c>
      <c r="B16" s="6"/>
      <c r="C16" s="12">
        <v>291.75406600000002</v>
      </c>
      <c r="D16" s="61">
        <v>81.902536999999995</v>
      </c>
      <c r="E16" s="17">
        <v>97.792586999999997</v>
      </c>
      <c r="F16" s="61">
        <v>59.893065999999997</v>
      </c>
    </row>
    <row r="17" spans="1:6">
      <c r="A17" s="40">
        <v>2019</v>
      </c>
      <c r="C17" s="12">
        <v>283.46032500000001</v>
      </c>
      <c r="D17" s="61">
        <v>123.14071800000001</v>
      </c>
      <c r="E17" s="17">
        <v>46.292762000000003</v>
      </c>
      <c r="F17" s="61">
        <v>54.751463000000001</v>
      </c>
    </row>
    <row r="18" spans="1:6">
      <c r="A18" s="40">
        <v>2020</v>
      </c>
      <c r="C18" s="12">
        <v>328.42145699999998</v>
      </c>
      <c r="D18" s="61">
        <v>143.932669</v>
      </c>
      <c r="E18" s="17">
        <v>61.558224000000003</v>
      </c>
      <c r="F18" s="61">
        <v>59.439371000000001</v>
      </c>
    </row>
    <row r="19" spans="1:6">
      <c r="A19" s="40">
        <v>2021</v>
      </c>
      <c r="C19" s="12">
        <v>345.97300000000001</v>
      </c>
      <c r="D19" s="61">
        <v>140.78800000000001</v>
      </c>
      <c r="E19" s="17">
        <v>164.291</v>
      </c>
      <c r="F19" s="61">
        <v>120.33199999999999</v>
      </c>
    </row>
    <row r="20" spans="1:6">
      <c r="A20" s="40">
        <v>2022</v>
      </c>
      <c r="C20" s="12">
        <v>353.90123899999998</v>
      </c>
      <c r="D20" s="61">
        <v>132.05392499999999</v>
      </c>
      <c r="E20" s="17">
        <v>206.352442</v>
      </c>
      <c r="F20" s="61">
        <v>163.237988</v>
      </c>
    </row>
    <row r="21" spans="1:6">
      <c r="A21" s="40">
        <v>2023</v>
      </c>
      <c r="C21" s="12">
        <v>448.2</v>
      </c>
      <c r="D21" s="61">
        <v>118.4</v>
      </c>
      <c r="E21" s="17">
        <v>97.1</v>
      </c>
      <c r="F21" s="61">
        <v>61.6</v>
      </c>
    </row>
  </sheetData>
  <hyperlinks>
    <hyperlink ref="A1" location="Index!A1" display="Return to index" xr:uid="{94C22AB4-5B0A-4C05-B155-C8599A6DF1A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54">
    <tabColor rgb="FF00B0F0"/>
  </sheetPr>
  <dimension ref="A1:H2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N16" sqref="N16"/>
    </sheetView>
  </sheetViews>
  <sheetFormatPr defaultColWidth="9.44140625" defaultRowHeight="14.4"/>
  <cols>
    <col min="1" max="1" width="13" style="63" customWidth="1"/>
    <col min="2" max="2" width="8.5546875" style="2" customWidth="1"/>
    <col min="3" max="8" width="14.44140625" style="2" customWidth="1"/>
    <col min="9" max="9" width="12.6640625" style="2" customWidth="1"/>
    <col min="10" max="10" width="13.6640625" style="2" customWidth="1"/>
    <col min="11" max="11" width="12.6640625" style="2" customWidth="1"/>
    <col min="12" max="12" width="14.33203125" style="2" customWidth="1"/>
    <col min="13" max="13" width="15.33203125" style="2" customWidth="1"/>
    <col min="14" max="14" width="17.44140625" style="2" customWidth="1"/>
    <col min="15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Index!AQ58</f>
        <v>Chart 44 – Methanol imports for biodiesel</v>
      </c>
      <c r="D5" s="13"/>
    </row>
    <row r="6" spans="1:8">
      <c r="C6" s="59"/>
    </row>
    <row r="7" spans="1:8">
      <c r="A7" s="4" t="s">
        <v>220</v>
      </c>
      <c r="C7" s="44" t="s">
        <v>365</v>
      </c>
      <c r="D7" s="44" t="s">
        <v>366</v>
      </c>
    </row>
    <row r="8" spans="1:8">
      <c r="B8" s="4"/>
      <c r="C8" s="29" t="s">
        <v>83</v>
      </c>
      <c r="D8" s="29" t="s">
        <v>84</v>
      </c>
    </row>
    <row r="9" spans="1:8">
      <c r="A9" s="40">
        <v>2011</v>
      </c>
      <c r="B9" s="6"/>
      <c r="C9" s="12">
        <v>239.09709898800003</v>
      </c>
      <c r="D9" s="12">
        <v>87.969726175299201</v>
      </c>
    </row>
    <row r="10" spans="1:8">
      <c r="A10" s="40">
        <v>2012</v>
      </c>
      <c r="B10" s="6"/>
      <c r="C10" s="12">
        <v>241.74475934400002</v>
      </c>
      <c r="D10" s="12">
        <v>93.960763555930683</v>
      </c>
    </row>
    <row r="11" spans="1:8">
      <c r="A11" s="40">
        <v>2013</v>
      </c>
      <c r="B11" s="6"/>
      <c r="C11" s="12">
        <v>263.33063548799998</v>
      </c>
      <c r="D11" s="12">
        <v>116.67818569255215</v>
      </c>
    </row>
    <row r="12" spans="1:8">
      <c r="A12" s="40">
        <v>2014</v>
      </c>
      <c r="B12" s="6"/>
      <c r="C12" s="12">
        <v>300.54922497216</v>
      </c>
      <c r="D12" s="12">
        <v>137.75227912923626</v>
      </c>
      <c r="H12" s="38"/>
    </row>
    <row r="13" spans="1:8">
      <c r="A13" s="40">
        <v>2015</v>
      </c>
      <c r="B13" s="6"/>
      <c r="C13" s="12">
        <v>341.38145279999998</v>
      </c>
      <c r="D13" s="12">
        <v>117.1159508470504</v>
      </c>
      <c r="H13" s="38"/>
    </row>
    <row r="14" spans="1:8">
      <c r="A14" s="40">
        <v>2016</v>
      </c>
      <c r="B14" s="6"/>
      <c r="C14" s="12">
        <v>327.66000000000003</v>
      </c>
      <c r="D14" s="12">
        <v>63.86689695157019</v>
      </c>
    </row>
    <row r="15" spans="1:8">
      <c r="A15" s="40">
        <v>2017</v>
      </c>
      <c r="B15" s="6"/>
      <c r="C15" s="12">
        <v>379.04</v>
      </c>
      <c r="D15" s="12">
        <v>116.14198098363597</v>
      </c>
    </row>
    <row r="16" spans="1:8">
      <c r="A16" s="40">
        <v>2018</v>
      </c>
      <c r="B16" s="6"/>
      <c r="C16" s="12">
        <v>493.17</v>
      </c>
      <c r="D16" s="12">
        <v>192.09784742172238</v>
      </c>
    </row>
    <row r="17" spans="1:4">
      <c r="A17" s="40">
        <v>2019</v>
      </c>
      <c r="B17" s="6"/>
      <c r="C17" s="12">
        <v>515.17077119999999</v>
      </c>
      <c r="D17" s="12">
        <v>164.39998880491302</v>
      </c>
    </row>
    <row r="18" spans="1:4">
      <c r="A18" s="40">
        <v>2020</v>
      </c>
      <c r="B18" s="6"/>
      <c r="C18" s="12">
        <v>562.24300000000005</v>
      </c>
      <c r="D18" s="12">
        <v>131.19999999999999</v>
      </c>
    </row>
    <row r="19" spans="1:4">
      <c r="A19" s="40">
        <v>2021</v>
      </c>
      <c r="B19" s="6"/>
      <c r="C19" s="12">
        <v>601.57000000000005</v>
      </c>
      <c r="D19" s="12">
        <v>211.28299999999999</v>
      </c>
    </row>
    <row r="20" spans="1:4">
      <c r="A20" s="40">
        <v>2022</v>
      </c>
      <c r="B20" s="6"/>
      <c r="C20" s="12">
        <v>562.76</v>
      </c>
      <c r="D20" s="12">
        <v>298.8</v>
      </c>
    </row>
    <row r="21" spans="1:4">
      <c r="A21" s="40">
        <v>2023</v>
      </c>
      <c r="C21" s="12">
        <v>767.1</v>
      </c>
      <c r="D21" s="12">
        <v>263.5</v>
      </c>
    </row>
  </sheetData>
  <hyperlinks>
    <hyperlink ref="A1" location="Index!A1" display="Return to index" xr:uid="{48E86A22-640F-420A-85B0-123C19834E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41">
    <tabColor rgb="FF00B0F0"/>
  </sheetPr>
  <dimension ref="A1:H2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4140625" defaultRowHeight="14.4"/>
  <cols>
    <col min="1" max="1" width="13" style="63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Index!AQ62</f>
        <v>Chart 45 - Ethanol exports and imports by year – 2012 to 2023</v>
      </c>
      <c r="D5" s="13"/>
    </row>
    <row r="6" spans="1:8">
      <c r="C6" s="59"/>
    </row>
    <row r="7" spans="1:8">
      <c r="A7" s="4" t="s">
        <v>220</v>
      </c>
      <c r="C7" s="44" t="s">
        <v>266</v>
      </c>
      <c r="D7" s="44" t="s">
        <v>365</v>
      </c>
    </row>
    <row r="8" spans="1:8">
      <c r="B8" s="4"/>
      <c r="C8" s="29" t="s">
        <v>250</v>
      </c>
      <c r="D8" s="29"/>
    </row>
    <row r="9" spans="1:8">
      <c r="A9" s="40">
        <v>2012</v>
      </c>
      <c r="B9" s="6"/>
      <c r="C9" s="56">
        <v>3.0503729769999999</v>
      </c>
      <c r="D9" s="12">
        <v>0.55388598600000005</v>
      </c>
      <c r="G9" s="38"/>
    </row>
    <row r="10" spans="1:8">
      <c r="A10" s="40">
        <v>2013</v>
      </c>
      <c r="B10" s="6"/>
      <c r="C10" s="56">
        <v>2.916560681</v>
      </c>
      <c r="D10" s="12">
        <v>0.13171165000000001</v>
      </c>
      <c r="F10" s="11"/>
      <c r="G10" s="38"/>
    </row>
    <row r="11" spans="1:8">
      <c r="A11" s="40">
        <v>2014</v>
      </c>
      <c r="B11" s="6"/>
      <c r="C11" s="12">
        <v>1.3979149900000001</v>
      </c>
      <c r="D11" s="12">
        <v>0.45200340700000002</v>
      </c>
      <c r="F11" s="11"/>
      <c r="G11" s="38"/>
    </row>
    <row r="12" spans="1:8">
      <c r="A12" s="40">
        <v>2015</v>
      </c>
      <c r="B12" s="6"/>
      <c r="C12" s="12">
        <v>1.8671985899999999</v>
      </c>
      <c r="D12" s="12">
        <v>0.51288081100000005</v>
      </c>
      <c r="G12" s="38"/>
    </row>
    <row r="13" spans="1:8">
      <c r="A13" s="40">
        <v>2016</v>
      </c>
      <c r="B13" s="6"/>
      <c r="C13" s="12">
        <v>1.789033876</v>
      </c>
      <c r="D13" s="12">
        <v>0.83214410699999997</v>
      </c>
      <c r="G13" s="38"/>
    </row>
    <row r="14" spans="1:8">
      <c r="A14" s="40">
        <v>2017</v>
      </c>
      <c r="B14" s="6"/>
      <c r="C14" s="12">
        <v>1.3801527950000001</v>
      </c>
      <c r="D14" s="12">
        <v>1.825641606</v>
      </c>
    </row>
    <row r="15" spans="1:8">
      <c r="A15" s="40">
        <v>2018</v>
      </c>
      <c r="B15" s="6"/>
      <c r="C15" s="12">
        <v>1.6892236839999999</v>
      </c>
      <c r="D15" s="12">
        <v>1.7753325630000001</v>
      </c>
    </row>
    <row r="16" spans="1:8">
      <c r="A16" s="40">
        <v>2019</v>
      </c>
      <c r="B16" s="6"/>
      <c r="C16" s="12">
        <v>1.98380114</v>
      </c>
      <c r="D16" s="12">
        <v>1.457601836</v>
      </c>
    </row>
    <row r="17" spans="1:4">
      <c r="A17" s="40">
        <v>2020</v>
      </c>
      <c r="C17" s="12">
        <v>2.7304192999999999</v>
      </c>
      <c r="D17" s="12">
        <v>1.0098460220000001</v>
      </c>
    </row>
    <row r="18" spans="1:4">
      <c r="A18" s="40">
        <v>2021</v>
      </c>
      <c r="C18" s="12">
        <v>1.9482346829999999</v>
      </c>
      <c r="D18" s="12">
        <v>0.43226089600000001</v>
      </c>
    </row>
    <row r="19" spans="1:4">
      <c r="A19" s="40">
        <v>2022</v>
      </c>
      <c r="C19" s="12">
        <v>2.511317445</v>
      </c>
      <c r="D19" s="12">
        <v>0.334859236</v>
      </c>
    </row>
    <row r="20" spans="1:4">
      <c r="A20" s="40">
        <v>2023</v>
      </c>
      <c r="C20" s="12">
        <v>2.6538234419999998</v>
      </c>
      <c r="D20" s="12">
        <v>5.9613574000000003E-2</v>
      </c>
    </row>
  </sheetData>
  <hyperlinks>
    <hyperlink ref="A1" location="Index!A1" display="Return to index" xr:uid="{9B62AF26-F84A-40F5-996C-4DF9AA09B34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42">
    <tabColor rgb="FF00B0F0"/>
  </sheetPr>
  <dimension ref="A1:H3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S19" sqref="S19"/>
    </sheetView>
  </sheetViews>
  <sheetFormatPr defaultColWidth="9.44140625" defaultRowHeight="14.4"/>
  <cols>
    <col min="1" max="1" width="13" style="63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Index!BD6</f>
        <v>Chart 46 - Ethanol exports and imports by month – 2022 a 2023</v>
      </c>
      <c r="D5" s="13"/>
    </row>
    <row r="6" spans="1:8">
      <c r="C6" s="59"/>
    </row>
    <row r="7" spans="1:8">
      <c r="A7" s="65" t="s">
        <v>222</v>
      </c>
      <c r="C7" s="44" t="s">
        <v>266</v>
      </c>
      <c r="D7" s="44" t="s">
        <v>365</v>
      </c>
      <c r="E7" s="44" t="s">
        <v>247</v>
      </c>
    </row>
    <row r="8" spans="1:8">
      <c r="B8" s="4"/>
      <c r="C8" s="29" t="s">
        <v>285</v>
      </c>
      <c r="D8" s="29"/>
      <c r="E8" s="29"/>
    </row>
    <row r="9" spans="1:8">
      <c r="A9" s="155">
        <v>44562</v>
      </c>
      <c r="C9" s="12">
        <v>102.164793</v>
      </c>
      <c r="D9" s="12">
        <v>-22.701937000000001</v>
      </c>
      <c r="E9" s="12">
        <f t="shared" ref="E9:E32" si="0">SUM(C9:D9)</f>
        <v>79.462856000000002</v>
      </c>
      <c r="F9" s="11"/>
      <c r="G9" s="38"/>
    </row>
    <row r="10" spans="1:8">
      <c r="A10" s="155">
        <v>44593</v>
      </c>
      <c r="C10" s="12">
        <v>72.902545000000003</v>
      </c>
      <c r="D10" s="12">
        <v>-68.695576000000003</v>
      </c>
      <c r="E10" s="12">
        <f t="shared" si="0"/>
        <v>4.2069690000000008</v>
      </c>
      <c r="F10" s="11"/>
      <c r="G10" s="38"/>
    </row>
    <row r="11" spans="1:8">
      <c r="A11" s="155">
        <v>44621</v>
      </c>
      <c r="C11" s="12">
        <v>177.21623199999999</v>
      </c>
      <c r="D11" s="12">
        <v>-35.150888999999999</v>
      </c>
      <c r="E11" s="12">
        <f t="shared" si="0"/>
        <v>142.06534299999998</v>
      </c>
      <c r="F11" s="11"/>
      <c r="G11" s="38"/>
    </row>
    <row r="12" spans="1:8">
      <c r="A12" s="155">
        <v>44652</v>
      </c>
      <c r="C12" s="12">
        <v>118.390475</v>
      </c>
      <c r="D12" s="12">
        <v>-4.0811380000000002</v>
      </c>
      <c r="E12" s="12">
        <f t="shared" si="0"/>
        <v>114.309337</v>
      </c>
      <c r="G12" s="38"/>
    </row>
    <row r="13" spans="1:8">
      <c r="A13" s="155">
        <v>44682</v>
      </c>
      <c r="C13" s="12">
        <v>75.509332999999998</v>
      </c>
      <c r="D13" s="12">
        <v>-128.55003099999999</v>
      </c>
      <c r="E13" s="12">
        <f t="shared" si="0"/>
        <v>-53.040697999999992</v>
      </c>
      <c r="G13" s="38"/>
    </row>
    <row r="14" spans="1:8">
      <c r="A14" s="155">
        <v>44713</v>
      </c>
      <c r="C14" s="12">
        <v>218.57083900000001</v>
      </c>
      <c r="D14" s="12">
        <v>-20.421344000000001</v>
      </c>
      <c r="E14" s="12">
        <f t="shared" si="0"/>
        <v>198.149495</v>
      </c>
    </row>
    <row r="15" spans="1:8">
      <c r="A15" s="155">
        <v>44743</v>
      </c>
      <c r="C15" s="12">
        <v>196.889095</v>
      </c>
      <c r="D15" s="12">
        <v>-20.074581999999999</v>
      </c>
      <c r="E15" s="12">
        <f t="shared" si="0"/>
        <v>176.81451300000001</v>
      </c>
    </row>
    <row r="16" spans="1:8">
      <c r="A16" s="155">
        <v>44774</v>
      </c>
      <c r="C16" s="12">
        <v>287.39219900000001</v>
      </c>
      <c r="D16" s="12">
        <v>-3.6977000000000003E-2</v>
      </c>
      <c r="E16" s="12">
        <f t="shared" si="0"/>
        <v>287.35522200000003</v>
      </c>
    </row>
    <row r="17" spans="1:5">
      <c r="A17" s="155">
        <v>44805</v>
      </c>
      <c r="C17" s="12">
        <v>313.38449700000001</v>
      </c>
      <c r="D17" s="12">
        <v>-9.809E-3</v>
      </c>
      <c r="E17" s="12">
        <f t="shared" si="0"/>
        <v>313.37468799999999</v>
      </c>
    </row>
    <row r="18" spans="1:5">
      <c r="A18" s="155">
        <v>44835</v>
      </c>
      <c r="C18" s="12">
        <v>355.60250200000002</v>
      </c>
      <c r="D18" s="12">
        <v>-8.0663979999999995</v>
      </c>
      <c r="E18" s="12">
        <f t="shared" si="0"/>
        <v>347.53610400000002</v>
      </c>
    </row>
    <row r="19" spans="1:5">
      <c r="A19" s="155">
        <v>44866</v>
      </c>
      <c r="C19" s="12">
        <v>264.24375099999997</v>
      </c>
      <c r="D19" s="12">
        <v>-12.070838</v>
      </c>
      <c r="E19" s="12">
        <f t="shared" si="0"/>
        <v>252.17291299999997</v>
      </c>
    </row>
    <row r="20" spans="1:5">
      <c r="A20" s="155">
        <v>44896</v>
      </c>
      <c r="C20" s="12">
        <v>329.05118399999998</v>
      </c>
      <c r="D20" s="12">
        <v>-14.999717</v>
      </c>
      <c r="E20" s="12">
        <f t="shared" si="0"/>
        <v>314.051467</v>
      </c>
    </row>
    <row r="21" spans="1:5">
      <c r="A21" s="155">
        <v>44927</v>
      </c>
      <c r="C21" s="12">
        <v>269.40646099999998</v>
      </c>
      <c r="D21" s="12">
        <v>-5.0001689999999996</v>
      </c>
      <c r="E21" s="12">
        <f t="shared" si="0"/>
        <v>264.40629200000001</v>
      </c>
    </row>
    <row r="22" spans="1:5">
      <c r="A22" s="155">
        <v>44958</v>
      </c>
      <c r="C22" s="12">
        <v>138.40458699999999</v>
      </c>
      <c r="D22" s="12">
        <v>-10.029335</v>
      </c>
      <c r="E22" s="12">
        <f t="shared" si="0"/>
        <v>128.37525199999999</v>
      </c>
    </row>
    <row r="23" spans="1:5">
      <c r="A23" s="155">
        <v>44986</v>
      </c>
      <c r="C23" s="12">
        <v>204.53945400000001</v>
      </c>
      <c r="D23" s="12">
        <v>-10.09829</v>
      </c>
      <c r="E23" s="12">
        <f t="shared" si="0"/>
        <v>194.44116400000001</v>
      </c>
    </row>
    <row r="24" spans="1:5">
      <c r="A24" s="155">
        <v>45017</v>
      </c>
      <c r="C24" s="12">
        <v>234.613257</v>
      </c>
      <c r="D24" s="12">
        <v>-20.08568</v>
      </c>
      <c r="E24" s="12">
        <f t="shared" si="0"/>
        <v>214.52757700000001</v>
      </c>
    </row>
    <row r="25" spans="1:5">
      <c r="A25" s="155">
        <v>45047</v>
      </c>
      <c r="C25" s="12">
        <v>99.287634999999995</v>
      </c>
      <c r="D25" s="12">
        <v>-1.286E-2</v>
      </c>
      <c r="E25" s="12">
        <f t="shared" si="0"/>
        <v>99.274774999999991</v>
      </c>
    </row>
    <row r="26" spans="1:5">
      <c r="A26" s="155">
        <v>45078</v>
      </c>
      <c r="C26" s="12">
        <v>74.248365000000007</v>
      </c>
      <c r="D26" s="12">
        <v>-3.9398000000000002E-2</v>
      </c>
      <c r="E26" s="12">
        <f t="shared" si="0"/>
        <v>74.208967000000001</v>
      </c>
    </row>
    <row r="27" spans="1:5">
      <c r="A27" s="155">
        <v>45108</v>
      </c>
      <c r="C27" s="12">
        <v>313.07069000000001</v>
      </c>
      <c r="D27" s="12">
        <v>-6.7156999999999994E-2</v>
      </c>
      <c r="E27" s="12">
        <f t="shared" si="0"/>
        <v>313.003533</v>
      </c>
    </row>
    <row r="28" spans="1:5">
      <c r="A28" s="155">
        <v>45139</v>
      </c>
      <c r="C28" s="12">
        <v>265.69695100000001</v>
      </c>
      <c r="D28" s="12">
        <v>-8.4529000000000007E-2</v>
      </c>
      <c r="E28" s="12">
        <f t="shared" si="0"/>
        <v>265.61242200000004</v>
      </c>
    </row>
    <row r="29" spans="1:5">
      <c r="A29" s="155">
        <v>45170</v>
      </c>
      <c r="C29" s="12">
        <v>309.60213299999998</v>
      </c>
      <c r="D29" s="12">
        <v>-3.8295999999999997E-2</v>
      </c>
      <c r="E29" s="12">
        <f t="shared" si="0"/>
        <v>309.56383699999998</v>
      </c>
    </row>
    <row r="30" spans="1:5">
      <c r="A30" s="155">
        <v>45200</v>
      </c>
      <c r="C30" s="12">
        <v>232.23825199999999</v>
      </c>
      <c r="D30" s="12">
        <v>-10.060651999999999</v>
      </c>
      <c r="E30" s="12">
        <f t="shared" si="0"/>
        <v>222.17759999999998</v>
      </c>
    </row>
    <row r="31" spans="1:5">
      <c r="A31" s="155">
        <v>45231</v>
      </c>
      <c r="C31" s="12">
        <v>201.38526100000001</v>
      </c>
      <c r="D31" s="12">
        <v>-4.0516750000000004</v>
      </c>
      <c r="E31" s="12">
        <f t="shared" si="0"/>
        <v>197.33358600000003</v>
      </c>
    </row>
    <row r="32" spans="1:5">
      <c r="A32" s="155">
        <v>45261</v>
      </c>
      <c r="C32" s="12">
        <v>311.33039600000001</v>
      </c>
      <c r="D32" s="12">
        <v>-4.5532999999999997E-2</v>
      </c>
      <c r="E32" s="12">
        <f t="shared" si="0"/>
        <v>311.28486300000003</v>
      </c>
    </row>
  </sheetData>
  <hyperlinks>
    <hyperlink ref="A1" location="Index!A1" display="Return to index" xr:uid="{6AAAF9BD-B91E-41E8-BB88-A4939A6E886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43">
    <tabColor rgb="FF00B0F0"/>
  </sheetPr>
  <dimension ref="A1:H1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E8" sqref="E8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6" width="17" style="2" customWidth="1"/>
    <col min="7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Index!BD10</f>
        <v>Chart 47 - Avoided emissions with biofuels in 2023</v>
      </c>
      <c r="D5" s="13"/>
    </row>
    <row r="6" spans="1:8">
      <c r="C6" s="59"/>
    </row>
    <row r="7" spans="1:8" ht="28.8">
      <c r="A7" s="65" t="s">
        <v>347</v>
      </c>
      <c r="C7" s="44" t="s">
        <v>264</v>
      </c>
      <c r="D7" s="44" t="s">
        <v>263</v>
      </c>
      <c r="E7" s="44" t="s">
        <v>88</v>
      </c>
      <c r="F7" s="44" t="s">
        <v>367</v>
      </c>
    </row>
    <row r="8" spans="1:8" ht="15.6">
      <c r="B8" s="4"/>
      <c r="C8" s="29" t="s">
        <v>85</v>
      </c>
      <c r="D8" s="29"/>
      <c r="E8" s="29"/>
      <c r="F8" s="29"/>
    </row>
    <row r="9" spans="1:8">
      <c r="A9" s="21" t="s">
        <v>326</v>
      </c>
      <c r="B9" s="6"/>
      <c r="C9" s="76">
        <v>23.96</v>
      </c>
      <c r="D9" s="76">
        <v>35.56</v>
      </c>
      <c r="E9" s="76"/>
      <c r="F9" s="76"/>
    </row>
    <row r="10" spans="1:8">
      <c r="A10" s="21" t="s">
        <v>368</v>
      </c>
      <c r="B10" s="6"/>
      <c r="C10" s="76">
        <v>2.48</v>
      </c>
      <c r="D10" s="76">
        <v>1.1200000000000001</v>
      </c>
      <c r="E10" s="76"/>
      <c r="F10" s="76"/>
    </row>
    <row r="11" spans="1:8">
      <c r="A11" s="21" t="s">
        <v>370</v>
      </c>
      <c r="B11" s="6"/>
      <c r="C11" s="76"/>
      <c r="D11" s="76"/>
      <c r="E11" s="76">
        <v>13.79</v>
      </c>
      <c r="F11" s="76"/>
    </row>
    <row r="12" spans="1:8">
      <c r="A12" s="21" t="s">
        <v>369</v>
      </c>
      <c r="B12" s="6"/>
      <c r="C12" s="76"/>
      <c r="D12" s="76"/>
      <c r="E12" s="76">
        <v>7.3</v>
      </c>
      <c r="F12" s="76"/>
    </row>
    <row r="13" spans="1:8">
      <c r="A13" s="21" t="s">
        <v>371</v>
      </c>
      <c r="C13" s="106"/>
      <c r="D13" s="106"/>
      <c r="E13" s="106"/>
      <c r="F13" s="106">
        <v>1.41</v>
      </c>
    </row>
    <row r="14" spans="1:8">
      <c r="A14" s="69" t="s">
        <v>13</v>
      </c>
      <c r="C14" s="68">
        <f t="shared" ref="C14:E14" si="0">SUM(C9:C13)</f>
        <v>26.44</v>
      </c>
      <c r="D14" s="68">
        <f t="shared" si="0"/>
        <v>36.68</v>
      </c>
      <c r="E14" s="68">
        <f t="shared" si="0"/>
        <v>21.09</v>
      </c>
      <c r="F14" s="68">
        <f>SUM(F9:F13)</f>
        <v>1.41</v>
      </c>
    </row>
  </sheetData>
  <hyperlinks>
    <hyperlink ref="A1" location="Index!A1" display="Return to index" xr:uid="{4610C838-8374-4A61-8A2E-013DB2F700C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15F7-0067-45E6-A792-2D9DFA17A62D}">
  <sheetPr>
    <tabColor rgb="FF00B0F0"/>
  </sheetPr>
  <dimension ref="A1:H1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G29" sqref="G29"/>
    </sheetView>
  </sheetViews>
  <sheetFormatPr defaultColWidth="9.44140625" defaultRowHeight="14.4"/>
  <cols>
    <col min="1" max="1" width="13.664062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Index!BD14</f>
        <v>Chart 48 - Avoided emissions with biofuels in the last five years</v>
      </c>
      <c r="D5" s="13"/>
    </row>
    <row r="6" spans="1:8">
      <c r="C6" s="59"/>
    </row>
    <row r="7" spans="1:8" ht="28.8">
      <c r="A7" s="4" t="s">
        <v>220</v>
      </c>
      <c r="C7" s="44" t="s">
        <v>264</v>
      </c>
      <c r="D7" s="44" t="s">
        <v>263</v>
      </c>
      <c r="E7" s="44" t="s">
        <v>88</v>
      </c>
      <c r="F7" s="44" t="s">
        <v>367</v>
      </c>
    </row>
    <row r="8" spans="1:8" ht="15.6">
      <c r="B8" s="4"/>
      <c r="C8" s="29" t="s">
        <v>105</v>
      </c>
      <c r="D8" s="29"/>
      <c r="E8" s="29"/>
      <c r="F8" s="29"/>
    </row>
    <row r="9" spans="1:8">
      <c r="A9" s="40">
        <v>2019</v>
      </c>
      <c r="B9" s="6"/>
      <c r="C9" s="56">
        <v>26.62</v>
      </c>
      <c r="D9" s="56">
        <v>27.25</v>
      </c>
      <c r="E9" s="56">
        <v>16.899999999999999</v>
      </c>
      <c r="F9" s="56">
        <v>2.75</v>
      </c>
      <c r="H9" s="11"/>
    </row>
    <row r="10" spans="1:8">
      <c r="A10" s="40">
        <v>2020</v>
      </c>
      <c r="B10" s="6"/>
      <c r="C10" s="56">
        <v>23.33</v>
      </c>
      <c r="D10" s="56">
        <v>25.11</v>
      </c>
      <c r="E10" s="56">
        <v>18.079999999999998</v>
      </c>
      <c r="F10" s="56">
        <v>2.38</v>
      </c>
    </row>
    <row r="11" spans="1:8">
      <c r="A11" s="40">
        <v>2021</v>
      </c>
      <c r="B11" s="6"/>
      <c r="C11" s="56">
        <v>21.31</v>
      </c>
      <c r="D11" s="56">
        <v>28.74</v>
      </c>
      <c r="E11" s="56">
        <v>18.93</v>
      </c>
      <c r="F11" s="56">
        <v>4.3</v>
      </c>
      <c r="G11" s="38"/>
    </row>
    <row r="12" spans="1:8">
      <c r="A12" s="40">
        <v>2022</v>
      </c>
      <c r="B12" s="6"/>
      <c r="C12" s="56">
        <v>20.79</v>
      </c>
      <c r="D12" s="56">
        <v>32.020000000000003</v>
      </c>
      <c r="E12" s="56">
        <v>18.29</v>
      </c>
      <c r="F12" s="56">
        <v>1.37</v>
      </c>
      <c r="G12" s="38"/>
    </row>
    <row r="13" spans="1:8">
      <c r="A13" s="40">
        <v>2023</v>
      </c>
      <c r="B13" s="6"/>
      <c r="C13" s="56">
        <v>26.44</v>
      </c>
      <c r="D13" s="56">
        <v>36.68</v>
      </c>
      <c r="E13" s="56">
        <v>21.09</v>
      </c>
      <c r="F13" s="56">
        <v>1.41</v>
      </c>
      <c r="G13" s="38"/>
    </row>
  </sheetData>
  <hyperlinks>
    <hyperlink ref="A1" location="Index!A1" display="Return to index" xr:uid="{2DB126EF-1112-4BC7-A11C-62C52246D93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B0F0"/>
  </sheetPr>
  <dimension ref="A1:G2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P30" sqref="P30"/>
    </sheetView>
  </sheetViews>
  <sheetFormatPr defaultColWidth="9.44140625" defaultRowHeight="14.4"/>
  <cols>
    <col min="1" max="1" width="13" style="2" customWidth="1"/>
    <col min="2" max="2" width="8.5546875" style="2" customWidth="1"/>
    <col min="3" max="4" width="19.44140625" style="2" customWidth="1"/>
    <col min="5" max="5" width="17.5546875" style="2" customWidth="1"/>
    <col min="6" max="6" width="16.5546875" style="2" customWidth="1"/>
    <col min="7" max="16384" width="9.44140625" style="2"/>
  </cols>
  <sheetData>
    <row r="1" spans="1:7">
      <c r="A1" s="1" t="s">
        <v>161</v>
      </c>
      <c r="B1" s="1"/>
    </row>
    <row r="2" spans="1:7" ht="6" customHeight="1"/>
    <row r="3" spans="1:7" s="49" customFormat="1" ht="23.4">
      <c r="E3" s="10"/>
      <c r="G3" s="7" t="s">
        <v>162</v>
      </c>
    </row>
    <row r="6" spans="1:7">
      <c r="C6" s="3" t="str">
        <f>Index!Q18</f>
        <v>Chart 4 - Mechanized harvesting and planting x sugarcane yield</v>
      </c>
      <c r="D6" s="3"/>
      <c r="E6" s="3"/>
    </row>
    <row r="8" spans="1:7" ht="43.2">
      <c r="A8" s="4" t="s">
        <v>218</v>
      </c>
      <c r="C8" s="5" t="s">
        <v>236</v>
      </c>
      <c r="D8" s="5" t="s">
        <v>237</v>
      </c>
      <c r="E8" s="5" t="s">
        <v>238</v>
      </c>
      <c r="F8" s="19" t="s">
        <v>239</v>
      </c>
    </row>
    <row r="9" spans="1:7">
      <c r="B9" s="4"/>
      <c r="C9" s="29" t="s">
        <v>11</v>
      </c>
      <c r="D9" s="29"/>
      <c r="E9" s="29"/>
      <c r="F9" s="16" t="s">
        <v>240</v>
      </c>
    </row>
    <row r="10" spans="1:7">
      <c r="A10" s="79" t="s">
        <v>14</v>
      </c>
      <c r="B10" s="4"/>
      <c r="C10" s="18">
        <v>0.24438190045858399</v>
      </c>
      <c r="D10" s="18">
        <v>0.28493594666127098</v>
      </c>
      <c r="E10" s="115"/>
      <c r="F10" s="17">
        <v>126.67381047414577</v>
      </c>
    </row>
    <row r="11" spans="1:7">
      <c r="A11" s="79" t="s">
        <v>15</v>
      </c>
      <c r="B11" s="4"/>
      <c r="C11" s="18">
        <v>0.371</v>
      </c>
      <c r="D11" s="18">
        <v>0.42799999999999999</v>
      </c>
      <c r="E11" s="115"/>
      <c r="F11" s="17">
        <v>138.34972509096846</v>
      </c>
    </row>
    <row r="12" spans="1:7">
      <c r="A12" s="79" t="s">
        <v>16</v>
      </c>
      <c r="C12" s="18">
        <v>0.47583485061015102</v>
      </c>
      <c r="D12" s="18">
        <v>0.54867172810548703</v>
      </c>
      <c r="E12" s="18">
        <v>0.32600000000000001</v>
      </c>
      <c r="F12" s="17">
        <v>130.34794683606015</v>
      </c>
    </row>
    <row r="13" spans="1:7">
      <c r="A13" s="6" t="s">
        <v>17</v>
      </c>
      <c r="C13" s="18">
        <v>0.55074104080972996</v>
      </c>
      <c r="D13" s="18">
        <v>0.62248630402126204</v>
      </c>
      <c r="E13" s="18">
        <v>0.35099999999999998</v>
      </c>
      <c r="F13" s="17">
        <v>139.95975038309501</v>
      </c>
    </row>
    <row r="14" spans="1:7">
      <c r="A14" s="6" t="s">
        <v>18</v>
      </c>
      <c r="C14" s="18">
        <v>0.63702106344709297</v>
      </c>
      <c r="D14" s="18">
        <v>0.71634841061897803</v>
      </c>
      <c r="E14" s="18">
        <v>0.47799999999999998</v>
      </c>
      <c r="F14" s="17">
        <v>143.51031298987868</v>
      </c>
    </row>
    <row r="15" spans="1:7">
      <c r="A15" s="114" t="s">
        <v>19</v>
      </c>
      <c r="C15" s="18">
        <v>0.69166519057159703</v>
      </c>
      <c r="D15" s="18">
        <v>0.77222159912171395</v>
      </c>
      <c r="E15" s="18">
        <v>0.59499999999999997</v>
      </c>
      <c r="F15" s="17">
        <v>137.44713175337094</v>
      </c>
    </row>
    <row r="16" spans="1:7">
      <c r="A16" s="6" t="s">
        <v>20</v>
      </c>
      <c r="C16" s="18">
        <v>0.74039999999999995</v>
      </c>
      <c r="D16" s="18">
        <v>0.81989999999999996</v>
      </c>
      <c r="E16" s="18">
        <v>0.70699999999999996</v>
      </c>
      <c r="F16" s="17">
        <v>133.43365969469633</v>
      </c>
    </row>
    <row r="17" spans="1:6">
      <c r="A17" s="6" t="s">
        <v>1</v>
      </c>
      <c r="B17" s="6"/>
      <c r="C17" s="18">
        <v>0.767773296736735</v>
      </c>
      <c r="D17" s="18">
        <v>0.84313991213226502</v>
      </c>
      <c r="E17" s="18">
        <v>0.749</v>
      </c>
      <c r="F17" s="17">
        <v>136.52011999159953</v>
      </c>
    </row>
    <row r="18" spans="1:6">
      <c r="A18" s="6" t="s">
        <v>2</v>
      </c>
      <c r="B18" s="6"/>
      <c r="C18" s="18">
        <v>0.85112436318780704</v>
      </c>
      <c r="D18" s="18">
        <v>0.92969264812251495</v>
      </c>
      <c r="E18" s="18">
        <v>0.79400000000000004</v>
      </c>
      <c r="F18" s="17">
        <v>131.44499159879203</v>
      </c>
    </row>
    <row r="19" spans="1:6">
      <c r="A19" s="6" t="s">
        <v>3</v>
      </c>
      <c r="B19" s="6"/>
      <c r="C19" s="18">
        <v>0.89754200390646699</v>
      </c>
      <c r="D19" s="18">
        <v>0.94586946603198097</v>
      </c>
      <c r="E19" s="18">
        <v>0.79</v>
      </c>
      <c r="F19" s="17">
        <v>134.59601734202295</v>
      </c>
    </row>
    <row r="20" spans="1:6">
      <c r="A20" s="6" t="s">
        <v>4</v>
      </c>
      <c r="B20" s="6"/>
      <c r="C20" s="18">
        <v>0.91200000000000003</v>
      </c>
      <c r="D20" s="18">
        <v>0.96199999999999997</v>
      </c>
      <c r="E20" s="18">
        <v>0.78500000000000003</v>
      </c>
      <c r="F20" s="17">
        <v>136.80000000000001</v>
      </c>
    </row>
    <row r="21" spans="1:6">
      <c r="A21" s="6" t="s">
        <v>5</v>
      </c>
      <c r="B21" s="6"/>
      <c r="C21" s="18">
        <v>0.91600000000000004</v>
      </c>
      <c r="D21" s="18">
        <v>0.97</v>
      </c>
      <c r="E21" s="18">
        <v>0.73499999999999999</v>
      </c>
      <c r="F21" s="17">
        <v>138.4</v>
      </c>
    </row>
    <row r="22" spans="1:6">
      <c r="A22" s="6" t="s">
        <v>6</v>
      </c>
      <c r="B22" s="6"/>
      <c r="C22" s="18">
        <v>0.91787169467151497</v>
      </c>
      <c r="D22" s="18">
        <v>0.97653869424528905</v>
      </c>
      <c r="E22" s="18">
        <v>0.69499999999999995</v>
      </c>
      <c r="F22" s="17">
        <v>139.28993584141938</v>
      </c>
    </row>
    <row r="23" spans="1:6">
      <c r="A23" s="6" t="s">
        <v>7</v>
      </c>
      <c r="B23" s="6"/>
      <c r="C23" s="18">
        <v>0.89424382919013501</v>
      </c>
      <c r="D23" s="18">
        <v>0.97103220619758401</v>
      </c>
      <c r="E23" s="18">
        <v>0.629</v>
      </c>
      <c r="F23" s="17">
        <v>144.06486311566576</v>
      </c>
    </row>
    <row r="24" spans="1:6">
      <c r="A24" s="6" t="s">
        <v>8</v>
      </c>
      <c r="C24" s="18">
        <v>0.89353397628806397</v>
      </c>
      <c r="D24" s="18">
        <v>0.96942775934146397</v>
      </c>
      <c r="E24" s="18">
        <v>0.624</v>
      </c>
      <c r="F24" s="17">
        <v>141.6</v>
      </c>
    </row>
    <row r="25" spans="1:6">
      <c r="A25" s="6" t="s">
        <v>9</v>
      </c>
      <c r="C25" s="18">
        <v>0.90800000000000003</v>
      </c>
      <c r="D25" s="18">
        <v>0.98499999999999999</v>
      </c>
      <c r="E25" s="18">
        <v>0.6833475</v>
      </c>
      <c r="F25" s="17">
        <v>138.72999999999999</v>
      </c>
    </row>
    <row r="26" spans="1:6">
      <c r="A26" s="6" t="s">
        <v>10</v>
      </c>
      <c r="C26" s="18">
        <v>0.92400000000000004</v>
      </c>
      <c r="D26" s="18">
        <v>0.98599999999999999</v>
      </c>
      <c r="E26" s="18">
        <v>0.67</v>
      </c>
      <c r="F26" s="17">
        <v>137.65</v>
      </c>
    </row>
  </sheetData>
  <phoneticPr fontId="14" type="noConversion"/>
  <hyperlinks>
    <hyperlink ref="A1" location="Index!A1" display="Return to index" xr:uid="{733367D4-D21B-41B7-846A-C950A8BEAFA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1">
    <tabColor rgb="FF00B0F0"/>
  </sheetPr>
  <dimension ref="A1:F1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29" sqref="M29"/>
    </sheetView>
  </sheetViews>
  <sheetFormatPr defaultRowHeight="14.4"/>
  <cols>
    <col min="1" max="1" width="19" bestFit="1" customWidth="1"/>
    <col min="3" max="3" width="13.5546875" customWidth="1"/>
  </cols>
  <sheetData>
    <row r="1" spans="1:6">
      <c r="A1" s="1" t="s">
        <v>161</v>
      </c>
      <c r="B1" s="1"/>
      <c r="C1" s="2"/>
      <c r="D1" s="2"/>
      <c r="E1" s="2"/>
      <c r="F1" s="2"/>
    </row>
    <row r="2" spans="1:6" ht="23.4">
      <c r="A2" s="64"/>
      <c r="B2" s="48"/>
      <c r="C2" s="48"/>
      <c r="D2" s="7"/>
      <c r="E2" s="7"/>
      <c r="F2" s="7" t="s">
        <v>162</v>
      </c>
    </row>
    <row r="3" spans="1:6">
      <c r="A3" s="63"/>
      <c r="B3" s="2"/>
      <c r="C3" s="2"/>
      <c r="D3" s="2"/>
      <c r="E3" s="2"/>
      <c r="F3" s="2"/>
    </row>
    <row r="4" spans="1:6">
      <c r="A4" s="63"/>
      <c r="B4" s="2"/>
      <c r="C4" s="2"/>
      <c r="D4" s="2"/>
      <c r="E4" s="2"/>
      <c r="F4" s="2"/>
    </row>
    <row r="5" spans="1:6">
      <c r="A5" s="63"/>
      <c r="C5" s="34" t="str">
        <f>Index!BD18</f>
        <v>Chart 49 - Valid biofuel production certificates</v>
      </c>
      <c r="D5" s="13"/>
      <c r="E5" s="2"/>
      <c r="F5" s="2"/>
    </row>
    <row r="6" spans="1:6">
      <c r="A6" s="63"/>
      <c r="B6" s="2"/>
      <c r="C6" s="59"/>
      <c r="D6" s="2"/>
      <c r="E6" s="2"/>
      <c r="F6" s="2"/>
    </row>
    <row r="7" spans="1:6" ht="43.2">
      <c r="A7" s="44" t="s">
        <v>222</v>
      </c>
      <c r="B7" s="2"/>
      <c r="C7" s="44" t="s">
        <v>372</v>
      </c>
      <c r="D7" s="2"/>
      <c r="E7" s="2"/>
      <c r="F7" s="2"/>
    </row>
    <row r="8" spans="1:6">
      <c r="B8" s="4"/>
      <c r="C8" s="29"/>
      <c r="D8" s="2"/>
      <c r="E8" s="2"/>
      <c r="F8" s="2"/>
    </row>
    <row r="9" spans="1:6">
      <c r="A9" s="88" t="s">
        <v>373</v>
      </c>
      <c r="B9" s="6"/>
      <c r="C9" s="85">
        <v>21</v>
      </c>
      <c r="D9" s="72"/>
      <c r="E9" s="38"/>
      <c r="F9" s="2"/>
    </row>
    <row r="10" spans="1:6">
      <c r="A10" s="88" t="s">
        <v>374</v>
      </c>
      <c r="B10" s="6"/>
      <c r="C10" s="85">
        <v>78</v>
      </c>
      <c r="D10" s="72"/>
      <c r="E10" s="38"/>
      <c r="F10" s="2"/>
    </row>
    <row r="11" spans="1:6">
      <c r="A11" s="88" t="s">
        <v>375</v>
      </c>
      <c r="B11" s="2"/>
      <c r="C11" s="85">
        <v>145</v>
      </c>
      <c r="D11" s="72"/>
      <c r="E11" s="38"/>
      <c r="F11" s="2"/>
    </row>
    <row r="12" spans="1:6">
      <c r="A12" s="88" t="s">
        <v>376</v>
      </c>
      <c r="C12" s="85">
        <v>85</v>
      </c>
      <c r="D12" s="72"/>
      <c r="E12" s="38"/>
      <c r="F12" s="2"/>
    </row>
    <row r="13" spans="1:6">
      <c r="A13" s="83" t="s">
        <v>13</v>
      </c>
      <c r="C13" s="83">
        <v>329</v>
      </c>
      <c r="D13" s="72"/>
      <c r="E13" s="2"/>
      <c r="F13" s="2"/>
    </row>
  </sheetData>
  <phoneticPr fontId="14" type="noConversion"/>
  <hyperlinks>
    <hyperlink ref="A1" location="Index!A1" display="Return to index" xr:uid="{06DB9232-7AC0-459C-81F4-07A9CE2DF68E}"/>
  </hyperlink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45">
    <tabColor rgb="FF00B0F0"/>
  </sheetPr>
  <dimension ref="A1:H1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A13" sqref="A13"/>
    </sheetView>
  </sheetViews>
  <sheetFormatPr defaultColWidth="9.44140625" defaultRowHeight="14.4"/>
  <cols>
    <col min="1" max="1" width="29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Index!BD22</f>
        <v>Chart 50 - Certificates and eligible volume percentual by production route</v>
      </c>
      <c r="D5" s="13"/>
    </row>
    <row r="6" spans="1:8">
      <c r="C6" s="59"/>
    </row>
    <row r="7" spans="1:8">
      <c r="A7" s="65" t="s">
        <v>86</v>
      </c>
      <c r="C7" s="44" t="s">
        <v>381</v>
      </c>
      <c r="D7" s="44" t="s">
        <v>382</v>
      </c>
    </row>
    <row r="8" spans="1:8">
      <c r="C8" s="27" t="s">
        <v>87</v>
      </c>
      <c r="D8" s="27" t="s">
        <v>11</v>
      </c>
    </row>
    <row r="9" spans="1:8">
      <c r="A9" s="83" t="s">
        <v>377</v>
      </c>
      <c r="B9" s="6"/>
      <c r="C9" s="83">
        <v>273</v>
      </c>
      <c r="D9" s="84">
        <v>0.88500000000000001</v>
      </c>
      <c r="E9" s="11"/>
      <c r="F9" s="38"/>
      <c r="H9" s="11"/>
    </row>
    <row r="10" spans="1:8">
      <c r="A10" s="83" t="s">
        <v>379</v>
      </c>
      <c r="B10" s="6"/>
      <c r="C10" s="83">
        <v>8</v>
      </c>
      <c r="D10" s="84">
        <v>0.57999999999999996</v>
      </c>
      <c r="F10" s="11"/>
      <c r="G10" s="38"/>
    </row>
    <row r="11" spans="1:8">
      <c r="A11" s="83" t="s">
        <v>380</v>
      </c>
      <c r="B11" s="6"/>
      <c r="C11" s="83">
        <v>6</v>
      </c>
      <c r="D11" s="84">
        <v>0.59499999999999997</v>
      </c>
      <c r="G11" s="38"/>
    </row>
    <row r="12" spans="1:8">
      <c r="A12" s="83" t="s">
        <v>383</v>
      </c>
      <c r="B12" s="6"/>
      <c r="C12" s="83">
        <v>1</v>
      </c>
      <c r="D12" s="84">
        <v>0.95599999999999996</v>
      </c>
    </row>
    <row r="13" spans="1:8">
      <c r="A13" s="83" t="s">
        <v>88</v>
      </c>
      <c r="B13" s="6"/>
      <c r="C13" s="83">
        <v>37</v>
      </c>
      <c r="D13" s="84">
        <v>0.39300000000000002</v>
      </c>
      <c r="E13" s="11"/>
      <c r="F13" s="38"/>
    </row>
    <row r="14" spans="1:8">
      <c r="A14" s="83" t="s">
        <v>378</v>
      </c>
      <c r="B14" s="6"/>
      <c r="C14" s="83">
        <v>4</v>
      </c>
      <c r="D14" s="84">
        <v>1</v>
      </c>
      <c r="G14" s="38"/>
    </row>
    <row r="15" spans="1:8">
      <c r="A15" s="83" t="s">
        <v>13</v>
      </c>
      <c r="B15" s="6"/>
      <c r="C15" s="83">
        <v>329</v>
      </c>
      <c r="D15" s="12"/>
    </row>
  </sheetData>
  <hyperlinks>
    <hyperlink ref="A1" location="Index!A1" display="Return to index" xr:uid="{B1737E14-61CE-4B76-87CE-A3539F568F4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50">
    <tabColor rgb="FF00B0F0"/>
  </sheetPr>
  <dimension ref="A1:F1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27" sqref="L27"/>
    </sheetView>
  </sheetViews>
  <sheetFormatPr defaultColWidth="9.44140625" defaultRowHeight="14.4"/>
  <cols>
    <col min="1" max="1" width="18.109375" style="63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6">
      <c r="A1" s="1" t="s">
        <v>161</v>
      </c>
      <c r="B1" s="1"/>
    </row>
    <row r="2" spans="1:6" s="48" customFormat="1" ht="23.4">
      <c r="A2" s="64"/>
      <c r="D2" s="7"/>
      <c r="E2" s="7"/>
      <c r="F2" s="7" t="s">
        <v>162</v>
      </c>
    </row>
    <row r="5" spans="1:6">
      <c r="C5" s="34" t="str">
        <f>Index!BD26</f>
        <v>Chart 51 - Energy-Environmental Efficiency Rating of the certified units</v>
      </c>
      <c r="D5" s="13"/>
    </row>
    <row r="6" spans="1:6">
      <c r="C6" s="59"/>
    </row>
    <row r="7" spans="1:6" ht="48.75" customHeight="1">
      <c r="A7" s="65" t="s">
        <v>384</v>
      </c>
      <c r="C7" s="44" t="s">
        <v>393</v>
      </c>
      <c r="D7" s="44" t="s">
        <v>386</v>
      </c>
      <c r="E7" s="44" t="s">
        <v>385</v>
      </c>
    </row>
    <row r="8" spans="1:6" ht="15.6">
      <c r="B8" s="4"/>
      <c r="C8" s="29" t="s">
        <v>89</v>
      </c>
      <c r="D8" s="29"/>
      <c r="E8" s="29"/>
    </row>
    <row r="9" spans="1:6">
      <c r="A9" s="6" t="s">
        <v>88</v>
      </c>
      <c r="B9" s="6"/>
      <c r="C9" s="37">
        <v>39.04</v>
      </c>
      <c r="D9" s="37">
        <v>67.824324324324323</v>
      </c>
      <c r="E9" s="37">
        <v>81.13</v>
      </c>
      <c r="F9" s="72">
        <f>E9-C9</f>
        <v>42.089999999999996</v>
      </c>
    </row>
    <row r="10" spans="1:6">
      <c r="A10" s="6" t="s">
        <v>378</v>
      </c>
      <c r="B10" s="6"/>
      <c r="C10" s="37">
        <v>75.66</v>
      </c>
      <c r="D10" s="37">
        <v>78.032499999999999</v>
      </c>
      <c r="E10" s="37">
        <v>80.77</v>
      </c>
      <c r="F10" s="72">
        <f t="shared" ref="F10:F12" si="0">E10-C10</f>
        <v>5.1099999999999994</v>
      </c>
    </row>
    <row r="11" spans="1:6">
      <c r="A11" s="6" t="s">
        <v>263</v>
      </c>
      <c r="B11" s="6"/>
      <c r="C11" s="37">
        <v>40.43</v>
      </c>
      <c r="D11" s="37">
        <v>59.950452261306559</v>
      </c>
      <c r="E11" s="37">
        <v>72.62</v>
      </c>
      <c r="F11" s="72">
        <f t="shared" si="0"/>
        <v>32.190000000000005</v>
      </c>
    </row>
    <row r="12" spans="1:6">
      <c r="A12" s="6" t="s">
        <v>264</v>
      </c>
      <c r="B12" s="6"/>
      <c r="C12" s="37">
        <v>28.74</v>
      </c>
      <c r="D12" s="37">
        <v>59.123380281690132</v>
      </c>
      <c r="E12" s="37">
        <v>72.260000000000005</v>
      </c>
      <c r="F12" s="72">
        <f t="shared" si="0"/>
        <v>43.52000000000001</v>
      </c>
    </row>
    <row r="13" spans="1:6">
      <c r="A13" s="69"/>
      <c r="B13" s="6"/>
      <c r="C13" s="70" t="s">
        <v>90</v>
      </c>
      <c r="D13" s="71" t="s">
        <v>91</v>
      </c>
      <c r="E13" s="71" t="s">
        <v>92</v>
      </c>
      <c r="F13" s="71" t="s">
        <v>93</v>
      </c>
    </row>
  </sheetData>
  <hyperlinks>
    <hyperlink ref="A1" location="Index!A1" display="Return to index" xr:uid="{59676D04-49E6-4329-9A7B-68951540CF3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2711-59D4-4CD1-9ABB-84573249F914}">
  <sheetPr>
    <tabColor rgb="FF00B0F0"/>
  </sheetPr>
  <dimension ref="A1:F1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18" sqref="F18"/>
    </sheetView>
  </sheetViews>
  <sheetFormatPr defaultColWidth="9.44140625" defaultRowHeight="14.4"/>
  <cols>
    <col min="1" max="1" width="18.109375" style="63" bestFit="1" customWidth="1"/>
    <col min="2" max="2" width="8.5546875" style="2" customWidth="1"/>
    <col min="3" max="5" width="20.44140625" style="2" customWidth="1"/>
    <col min="6" max="6" width="14.44140625" style="2" customWidth="1"/>
    <col min="7" max="10" width="9.44140625" style="2"/>
    <col min="11" max="11" width="10" style="2" bestFit="1" customWidth="1"/>
    <col min="12" max="16384" width="9.44140625" style="2"/>
  </cols>
  <sheetData>
    <row r="1" spans="1:6">
      <c r="A1" s="1" t="s">
        <v>161</v>
      </c>
      <c r="B1" s="1"/>
    </row>
    <row r="2" spans="1:6" s="48" customFormat="1" ht="23.4">
      <c r="A2" s="64"/>
      <c r="D2" s="7"/>
      <c r="E2" s="7"/>
      <c r="F2" s="7" t="s">
        <v>162</v>
      </c>
    </row>
    <row r="5" spans="1:6">
      <c r="C5" s="34" t="str">
        <f>Index!BD30</f>
        <v>Chart 52 - Carbon intensity of the fossil substitute by biofuel</v>
      </c>
      <c r="D5" s="13"/>
    </row>
    <row r="6" spans="1:6">
      <c r="C6" s="59"/>
    </row>
    <row r="7" spans="1:6">
      <c r="A7" s="65" t="s">
        <v>384</v>
      </c>
      <c r="C7" s="44" t="s">
        <v>387</v>
      </c>
      <c r="D7" s="44" t="s">
        <v>102</v>
      </c>
      <c r="E7" s="44" t="s">
        <v>388</v>
      </c>
    </row>
    <row r="8" spans="1:6" ht="15.6">
      <c r="B8" s="4"/>
      <c r="C8" s="29" t="s">
        <v>89</v>
      </c>
      <c r="D8" s="29"/>
      <c r="E8" s="29"/>
    </row>
    <row r="9" spans="1:6">
      <c r="A9" s="6" t="s">
        <v>88</v>
      </c>
      <c r="B9" s="6"/>
      <c r="C9" s="6">
        <v>86.5</v>
      </c>
      <c r="D9" s="9">
        <v>67.824324324324323</v>
      </c>
      <c r="E9" s="9">
        <f>C9-D9</f>
        <v>18.675675675675677</v>
      </c>
      <c r="F9" s="71"/>
    </row>
    <row r="10" spans="1:6">
      <c r="A10" s="6" t="s">
        <v>378</v>
      </c>
      <c r="B10" s="6"/>
      <c r="C10" s="6">
        <v>86.8</v>
      </c>
      <c r="D10" s="9">
        <v>78.032499999999999</v>
      </c>
      <c r="E10" s="9">
        <f t="shared" ref="E10:E12" si="0">C10-D10</f>
        <v>8.7674999999999983</v>
      </c>
      <c r="F10" s="71"/>
    </row>
    <row r="11" spans="1:6">
      <c r="A11" s="6" t="s">
        <v>263</v>
      </c>
      <c r="B11" s="6"/>
      <c r="C11" s="6">
        <v>87.4</v>
      </c>
      <c r="D11" s="9">
        <v>59.950452261306559</v>
      </c>
      <c r="E11" s="9">
        <f t="shared" si="0"/>
        <v>27.449547738693447</v>
      </c>
      <c r="F11" s="71"/>
    </row>
    <row r="12" spans="1:6">
      <c r="A12" s="6" t="s">
        <v>264</v>
      </c>
      <c r="B12" s="6"/>
      <c r="C12" s="6">
        <v>87.4</v>
      </c>
      <c r="D12" s="9">
        <v>59.123380281690132</v>
      </c>
      <c r="E12" s="9">
        <f t="shared" si="0"/>
        <v>28.276619718309874</v>
      </c>
      <c r="F12" s="71"/>
    </row>
  </sheetData>
  <hyperlinks>
    <hyperlink ref="A1" location="Index!A1" display="Return to index" xr:uid="{2CF7C674-9DCB-41ED-AAAE-BF05A0BC1C0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49">
    <tabColor rgb="FF00B0F0"/>
  </sheetPr>
  <dimension ref="A1:H19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F29" sqref="F29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Index!BD34</f>
        <v>Chart 53 - Mandatory targets of GHG reductions and projected CI</v>
      </c>
      <c r="D5" s="13"/>
    </row>
    <row r="6" spans="1:8">
      <c r="C6" s="59"/>
    </row>
    <row r="7" spans="1:8">
      <c r="A7" s="4" t="s">
        <v>220</v>
      </c>
      <c r="C7" s="44" t="s">
        <v>391</v>
      </c>
      <c r="D7" s="44" t="s">
        <v>284</v>
      </c>
      <c r="E7" s="44" t="s">
        <v>392</v>
      </c>
      <c r="F7" s="44" t="s">
        <v>283</v>
      </c>
      <c r="G7" s="44" t="s">
        <v>389</v>
      </c>
    </row>
    <row r="8" spans="1:8" ht="15" customHeight="1">
      <c r="B8" s="4"/>
      <c r="C8" s="29" t="s">
        <v>390</v>
      </c>
      <c r="D8" s="29"/>
      <c r="E8" s="29"/>
      <c r="F8" s="29"/>
      <c r="G8" s="24" t="s">
        <v>103</v>
      </c>
    </row>
    <row r="9" spans="1:8">
      <c r="A9" s="6">
        <v>2023</v>
      </c>
      <c r="B9" s="6"/>
      <c r="C9" s="68">
        <v>37.47</v>
      </c>
      <c r="D9" s="76"/>
      <c r="E9" s="76">
        <f>C9</f>
        <v>37.47</v>
      </c>
      <c r="F9" s="76"/>
      <c r="H9" s="11"/>
    </row>
    <row r="10" spans="1:8">
      <c r="A10" s="6">
        <v>2024</v>
      </c>
      <c r="B10" s="6"/>
      <c r="C10" s="68">
        <v>50.81</v>
      </c>
      <c r="D10" s="76"/>
      <c r="E10" s="76">
        <v>38.77993</v>
      </c>
      <c r="F10" s="76"/>
      <c r="G10" s="12">
        <v>72.77</v>
      </c>
    </row>
    <row r="11" spans="1:8">
      <c r="A11" s="6">
        <v>2025</v>
      </c>
      <c r="B11" s="6"/>
      <c r="C11" s="68">
        <v>58.91</v>
      </c>
      <c r="D11" s="76">
        <v>48.94</v>
      </c>
      <c r="E11" s="76">
        <v>42.56</v>
      </c>
      <c r="F11" s="76">
        <v>36.17</v>
      </c>
      <c r="G11" s="12">
        <v>71.7</v>
      </c>
    </row>
    <row r="12" spans="1:8">
      <c r="A12" s="6">
        <v>2026</v>
      </c>
      <c r="B12" s="6"/>
      <c r="C12" s="68">
        <v>66.489999999999995</v>
      </c>
      <c r="D12" s="76">
        <v>55.3</v>
      </c>
      <c r="E12" s="76">
        <v>48.09</v>
      </c>
      <c r="F12" s="76">
        <v>40.880000000000003</v>
      </c>
      <c r="G12" s="12">
        <v>69.97</v>
      </c>
    </row>
    <row r="13" spans="1:8">
      <c r="A13" s="6">
        <v>2027</v>
      </c>
      <c r="B13" s="6"/>
      <c r="C13" s="68">
        <v>72.930000000000007</v>
      </c>
      <c r="D13" s="76">
        <v>60.23</v>
      </c>
      <c r="E13" s="76">
        <v>52.37</v>
      </c>
      <c r="F13" s="76">
        <v>44.51</v>
      </c>
      <c r="G13" s="12">
        <v>68.739999999999995</v>
      </c>
    </row>
    <row r="14" spans="1:8">
      <c r="A14" s="6">
        <v>2028</v>
      </c>
      <c r="B14" s="6"/>
      <c r="C14" s="68">
        <v>79.290000000000006</v>
      </c>
      <c r="D14" s="76">
        <v>64.87</v>
      </c>
      <c r="E14" s="76">
        <v>56.41</v>
      </c>
      <c r="F14" s="76">
        <v>47.95</v>
      </c>
      <c r="G14" s="12">
        <v>67.67</v>
      </c>
    </row>
    <row r="15" spans="1:8">
      <c r="A15" s="6">
        <v>2029</v>
      </c>
      <c r="B15" s="6"/>
      <c r="C15" s="68">
        <v>85.51</v>
      </c>
      <c r="D15" s="76">
        <v>70.430000000000007</v>
      </c>
      <c r="E15" s="76">
        <v>61.24</v>
      </c>
      <c r="F15" s="76">
        <v>52.05</v>
      </c>
      <c r="G15" s="12">
        <v>66.680000000000007</v>
      </c>
    </row>
    <row r="16" spans="1:8">
      <c r="A16" s="6">
        <v>2030</v>
      </c>
      <c r="C16" s="68">
        <v>90.67</v>
      </c>
      <c r="D16" s="76">
        <v>73.7</v>
      </c>
      <c r="E16" s="76">
        <v>64.08</v>
      </c>
      <c r="F16" s="76">
        <v>54.47</v>
      </c>
      <c r="G16" s="12">
        <v>66.02</v>
      </c>
    </row>
    <row r="17" spans="1:7">
      <c r="A17" s="6">
        <v>2031</v>
      </c>
      <c r="C17" s="68">
        <v>95.67</v>
      </c>
      <c r="D17" s="76">
        <v>77.2</v>
      </c>
      <c r="E17" s="76">
        <v>67.13</v>
      </c>
      <c r="F17" s="76">
        <v>57.06</v>
      </c>
      <c r="G17" s="12">
        <v>65.56</v>
      </c>
    </row>
    <row r="18" spans="1:7">
      <c r="A18" s="6">
        <v>2032</v>
      </c>
      <c r="C18" s="68">
        <v>99.22</v>
      </c>
      <c r="D18" s="76">
        <v>79.14</v>
      </c>
      <c r="E18" s="76">
        <v>68.81</v>
      </c>
      <c r="F18" s="76">
        <v>58.49</v>
      </c>
      <c r="G18" s="12">
        <v>65.44</v>
      </c>
    </row>
    <row r="19" spans="1:7">
      <c r="A19" s="6">
        <v>2033</v>
      </c>
      <c r="C19" s="82"/>
      <c r="D19" s="76">
        <v>81.98</v>
      </c>
      <c r="E19" s="76">
        <v>71.290000000000006</v>
      </c>
      <c r="F19" s="76">
        <v>60.59</v>
      </c>
      <c r="G19" s="12">
        <v>65.22</v>
      </c>
    </row>
  </sheetData>
  <hyperlinks>
    <hyperlink ref="A1" location="Index!A1" display="Return to index" xr:uid="{1A08FEB4-B429-48BC-B56C-8081501BBA6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46">
    <tabColor rgb="FF00B0F0"/>
  </sheetPr>
  <dimension ref="A1:H23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T19" sqref="T19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Index!BD38</f>
        <v>Chart 54 - CBIO stock and retirement in 2023</v>
      </c>
      <c r="D5" s="13"/>
    </row>
    <row r="6" spans="1:8">
      <c r="C6" s="59"/>
    </row>
    <row r="7" spans="1:8" ht="28.8">
      <c r="A7" s="65" t="s">
        <v>222</v>
      </c>
      <c r="C7" s="44" t="s">
        <v>396</v>
      </c>
      <c r="D7" s="44" t="s">
        <v>394</v>
      </c>
      <c r="E7" s="44" t="s">
        <v>395</v>
      </c>
      <c r="F7" s="44" t="s">
        <v>399</v>
      </c>
      <c r="G7" s="44" t="s">
        <v>398</v>
      </c>
    </row>
    <row r="8" spans="1:8">
      <c r="B8" s="4"/>
      <c r="C8" s="29" t="s">
        <v>397</v>
      </c>
      <c r="D8" s="29"/>
      <c r="E8" s="29"/>
      <c r="F8" s="27"/>
      <c r="G8" s="27"/>
    </row>
    <row r="9" spans="1:8">
      <c r="A9" s="155">
        <v>44927</v>
      </c>
      <c r="B9" s="6"/>
      <c r="C9" s="47">
        <v>8440834</v>
      </c>
      <c r="D9" s="47">
        <v>14843819</v>
      </c>
      <c r="E9" s="47">
        <v>672512</v>
      </c>
      <c r="F9" s="47">
        <v>20707459</v>
      </c>
      <c r="G9" s="47">
        <v>37468976</v>
      </c>
      <c r="H9" s="11"/>
    </row>
    <row r="10" spans="1:8">
      <c r="A10" s="155">
        <v>44958</v>
      </c>
      <c r="B10" s="6"/>
      <c r="C10" s="47">
        <v>7979046</v>
      </c>
      <c r="D10" s="47">
        <v>17533280</v>
      </c>
      <c r="E10" s="47">
        <v>848695</v>
      </c>
      <c r="F10" s="47">
        <v>20860252</v>
      </c>
      <c r="G10" s="47">
        <v>37468976</v>
      </c>
    </row>
    <row r="11" spans="1:8">
      <c r="A11" s="155">
        <v>44986</v>
      </c>
      <c r="B11" s="6"/>
      <c r="C11" s="47">
        <v>8150933</v>
      </c>
      <c r="D11" s="47">
        <v>15884613</v>
      </c>
      <c r="E11" s="47">
        <v>775313</v>
      </c>
      <c r="F11" s="47">
        <v>25411141</v>
      </c>
      <c r="G11" s="47">
        <v>37468976</v>
      </c>
    </row>
    <row r="12" spans="1:8">
      <c r="A12" s="155">
        <v>45017</v>
      </c>
      <c r="B12" s="6"/>
      <c r="C12" s="47">
        <v>7951180</v>
      </c>
      <c r="D12" s="47">
        <v>17346651</v>
      </c>
      <c r="E12" s="47">
        <v>844667</v>
      </c>
      <c r="F12" s="47">
        <v>26092332</v>
      </c>
      <c r="G12" s="47">
        <v>37468976</v>
      </c>
    </row>
    <row r="13" spans="1:8">
      <c r="A13" s="155">
        <v>45047</v>
      </c>
      <c r="B13" s="6"/>
      <c r="C13" s="47">
        <v>6763034</v>
      </c>
      <c r="D13" s="47">
        <v>21088772</v>
      </c>
      <c r="E13" s="47">
        <v>1011424</v>
      </c>
      <c r="F13" s="47">
        <v>26599222</v>
      </c>
      <c r="G13" s="47">
        <v>37468976</v>
      </c>
    </row>
    <row r="14" spans="1:8">
      <c r="A14" s="155">
        <v>45078</v>
      </c>
      <c r="B14" s="6"/>
      <c r="C14" s="47">
        <v>6394100</v>
      </c>
      <c r="D14" s="47">
        <v>21989453</v>
      </c>
      <c r="E14" s="47">
        <v>1189524</v>
      </c>
      <c r="F14" s="47">
        <v>28683283</v>
      </c>
      <c r="G14" s="47">
        <v>37468976</v>
      </c>
    </row>
    <row r="15" spans="1:8">
      <c r="A15" s="155">
        <v>45108</v>
      </c>
      <c r="B15" s="6"/>
      <c r="C15" s="47">
        <v>7017661</v>
      </c>
      <c r="D15" s="47">
        <v>21838078</v>
      </c>
      <c r="E15" s="47">
        <v>1176369</v>
      </c>
      <c r="F15" s="47">
        <v>31039241</v>
      </c>
      <c r="G15" s="47">
        <v>37468976</v>
      </c>
    </row>
    <row r="16" spans="1:8">
      <c r="A16" s="155">
        <v>45139</v>
      </c>
      <c r="B16" s="6"/>
      <c r="C16" s="47">
        <v>8163769</v>
      </c>
      <c r="D16" s="47">
        <v>20414761</v>
      </c>
      <c r="E16" s="47">
        <v>1154300</v>
      </c>
      <c r="F16" s="47">
        <v>34173246</v>
      </c>
      <c r="G16" s="47">
        <v>37468976</v>
      </c>
      <c r="H16" s="122"/>
    </row>
    <row r="17" spans="1:7">
      <c r="A17" s="155">
        <v>45170</v>
      </c>
      <c r="B17" s="6"/>
      <c r="C17" s="47">
        <v>8907467</v>
      </c>
      <c r="D17" s="47">
        <v>17833774</v>
      </c>
      <c r="E17" s="47">
        <v>1208244</v>
      </c>
      <c r="F17" s="47">
        <v>1688296</v>
      </c>
      <c r="G17" s="47">
        <v>37468976</v>
      </c>
    </row>
    <row r="18" spans="1:7">
      <c r="A18" s="155">
        <v>45200</v>
      </c>
      <c r="B18" s="6"/>
      <c r="C18" s="47">
        <v>9262232</v>
      </c>
      <c r="D18" s="47">
        <v>19372295</v>
      </c>
      <c r="E18" s="47">
        <v>1209019</v>
      </c>
      <c r="F18" s="47">
        <v>2823969</v>
      </c>
      <c r="G18" s="47">
        <v>37468976</v>
      </c>
    </row>
    <row r="19" spans="1:7">
      <c r="A19" s="155">
        <v>45231</v>
      </c>
      <c r="B19" s="6"/>
      <c r="C19" s="47">
        <v>9723275</v>
      </c>
      <c r="D19" s="47">
        <v>20882865</v>
      </c>
      <c r="E19" s="47">
        <v>1284291</v>
      </c>
      <c r="F19" s="47">
        <v>5146656</v>
      </c>
      <c r="G19" s="47">
        <v>37468976</v>
      </c>
    </row>
    <row r="20" spans="1:7">
      <c r="A20" s="155">
        <v>45261</v>
      </c>
      <c r="B20" s="6"/>
      <c r="C20" s="47">
        <v>8946390</v>
      </c>
      <c r="D20" s="47">
        <v>17935183</v>
      </c>
      <c r="E20" s="47">
        <v>1395342</v>
      </c>
      <c r="F20" s="47">
        <v>11097103</v>
      </c>
      <c r="G20" s="47">
        <v>37468976</v>
      </c>
    </row>
    <row r="21" spans="1:7">
      <c r="A21" s="155">
        <v>45292</v>
      </c>
      <c r="B21" s="6"/>
      <c r="C21" s="47">
        <v>8977691</v>
      </c>
      <c r="D21" s="47">
        <v>20605271</v>
      </c>
      <c r="E21" s="47">
        <v>1239248</v>
      </c>
      <c r="F21" s="47">
        <v>11855015</v>
      </c>
      <c r="G21" s="47">
        <v>37468976</v>
      </c>
    </row>
    <row r="22" spans="1:7">
      <c r="A22" s="155">
        <v>45323</v>
      </c>
      <c r="B22" s="6"/>
      <c r="C22" s="47">
        <v>8761117</v>
      </c>
      <c r="D22" s="47">
        <v>23686915</v>
      </c>
      <c r="E22" s="47">
        <v>518641</v>
      </c>
      <c r="F22" s="47">
        <v>12993265</v>
      </c>
      <c r="G22" s="47">
        <v>37468976</v>
      </c>
    </row>
    <row r="23" spans="1:7">
      <c r="A23" s="155">
        <v>45352</v>
      </c>
      <c r="B23" s="6"/>
      <c r="C23" s="47">
        <v>9498384</v>
      </c>
      <c r="D23" s="47">
        <v>7778117</v>
      </c>
      <c r="E23" s="47">
        <v>650596</v>
      </c>
      <c r="F23" s="47">
        <v>31853726</v>
      </c>
      <c r="G23" s="47">
        <v>37468976</v>
      </c>
    </row>
  </sheetData>
  <hyperlinks>
    <hyperlink ref="A1" location="Index!A1" display="Return to index" xr:uid="{D1B9E3F8-F4B6-4C0F-A8E4-26C0C036AA5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51">
    <tabColor rgb="FF00B0F0"/>
  </sheetPr>
  <dimension ref="A1:I932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S22" sqref="S22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4" width="17.5546875" style="2" customWidth="1"/>
    <col min="5" max="8" width="9.44140625" style="2"/>
    <col min="9" max="9" width="10" style="2" bestFit="1" customWidth="1"/>
    <col min="10" max="16384" width="9.44140625" style="2"/>
  </cols>
  <sheetData>
    <row r="1" spans="1:9">
      <c r="A1" s="1" t="s">
        <v>161</v>
      </c>
      <c r="B1" s="1"/>
    </row>
    <row r="2" spans="1:9" s="48" customFormat="1" ht="23.4">
      <c r="A2" s="64"/>
      <c r="D2" s="7"/>
      <c r="E2" s="7"/>
      <c r="F2" s="7"/>
      <c r="I2" s="7" t="s">
        <v>162</v>
      </c>
    </row>
    <row r="5" spans="1:9">
      <c r="C5" s="34" t="str">
        <f>Index!BD42</f>
        <v>Chart 55 - Average prices and trading volumes of CBIO</v>
      </c>
      <c r="D5" s="13"/>
    </row>
    <row r="6" spans="1:9">
      <c r="C6" s="59"/>
    </row>
    <row r="7" spans="1:9">
      <c r="A7" s="65" t="s">
        <v>94</v>
      </c>
      <c r="C7" s="44" t="s">
        <v>402</v>
      </c>
      <c r="D7" s="5" t="s">
        <v>401</v>
      </c>
    </row>
    <row r="8" spans="1:9">
      <c r="B8" s="4"/>
      <c r="C8" s="29" t="s">
        <v>400</v>
      </c>
      <c r="D8" s="29" t="s">
        <v>95</v>
      </c>
    </row>
    <row r="9" spans="1:9">
      <c r="A9" s="160">
        <v>44562</v>
      </c>
      <c r="B9" s="6"/>
      <c r="C9" s="47">
        <v>0</v>
      </c>
      <c r="D9" s="41"/>
    </row>
    <row r="10" spans="1:9">
      <c r="A10" s="160">
        <v>44563</v>
      </c>
      <c r="B10" s="6"/>
      <c r="C10" s="47">
        <v>0</v>
      </c>
      <c r="D10" s="41"/>
    </row>
    <row r="11" spans="1:9">
      <c r="A11" s="160">
        <v>44564</v>
      </c>
      <c r="B11" s="6"/>
      <c r="C11" s="47">
        <v>0</v>
      </c>
      <c r="D11" s="41"/>
    </row>
    <row r="12" spans="1:9">
      <c r="A12" s="160">
        <v>44565</v>
      </c>
      <c r="B12" s="6"/>
      <c r="C12" s="47">
        <v>0</v>
      </c>
      <c r="D12" s="41"/>
    </row>
    <row r="13" spans="1:9">
      <c r="A13" s="160">
        <v>44566</v>
      </c>
      <c r="B13" s="6"/>
      <c r="C13" s="47">
        <v>77990</v>
      </c>
      <c r="D13" s="41">
        <v>45.458674440000003</v>
      </c>
    </row>
    <row r="14" spans="1:9">
      <c r="A14" s="160">
        <v>44567</v>
      </c>
      <c r="B14" s="6"/>
      <c r="C14" s="47">
        <v>65654</v>
      </c>
      <c r="D14" s="41">
        <v>52.57765878</v>
      </c>
    </row>
    <row r="15" spans="1:9">
      <c r="A15" s="160">
        <v>44568</v>
      </c>
      <c r="B15" s="6"/>
      <c r="C15" s="47">
        <v>31619</v>
      </c>
      <c r="D15" s="41">
        <v>53.333024129999998</v>
      </c>
    </row>
    <row r="16" spans="1:9">
      <c r="A16" s="160">
        <v>44569</v>
      </c>
      <c r="B16" s="6"/>
      <c r="C16" s="47">
        <v>0</v>
      </c>
      <c r="D16" s="41"/>
    </row>
    <row r="17" spans="1:4">
      <c r="A17" s="160">
        <v>44570</v>
      </c>
      <c r="B17" s="6"/>
      <c r="C17" s="47">
        <v>0</v>
      </c>
      <c r="D17" s="41"/>
    </row>
    <row r="18" spans="1:4">
      <c r="A18" s="160">
        <v>44571</v>
      </c>
      <c r="B18" s="6"/>
      <c r="C18" s="47">
        <v>30884</v>
      </c>
      <c r="D18" s="41">
        <v>53.382376139999998</v>
      </c>
    </row>
    <row r="19" spans="1:4">
      <c r="A19" s="160">
        <v>44572</v>
      </c>
      <c r="B19" s="6"/>
      <c r="C19" s="47">
        <v>130245</v>
      </c>
      <c r="D19" s="41">
        <v>54.868774019999996</v>
      </c>
    </row>
    <row r="20" spans="1:4">
      <c r="A20" s="160">
        <v>44573</v>
      </c>
      <c r="B20" s="6"/>
      <c r="C20" s="47">
        <v>53900</v>
      </c>
      <c r="D20" s="41">
        <v>55.641512050000003</v>
      </c>
    </row>
    <row r="21" spans="1:4">
      <c r="A21" s="160">
        <v>44574</v>
      </c>
      <c r="B21" s="6"/>
      <c r="C21" s="47">
        <v>69156</v>
      </c>
      <c r="D21" s="41">
        <v>55.659821270000002</v>
      </c>
    </row>
    <row r="22" spans="1:4">
      <c r="A22" s="160">
        <v>44575</v>
      </c>
      <c r="B22" s="6"/>
      <c r="C22" s="47">
        <v>69518</v>
      </c>
      <c r="D22" s="41">
        <v>55.694352539999997</v>
      </c>
    </row>
    <row r="23" spans="1:4">
      <c r="A23" s="160">
        <v>44576</v>
      </c>
      <c r="B23" s="6"/>
      <c r="C23" s="47">
        <v>0</v>
      </c>
      <c r="D23" s="41"/>
    </row>
    <row r="24" spans="1:4">
      <c r="A24" s="160">
        <v>44577</v>
      </c>
      <c r="B24" s="6"/>
      <c r="C24" s="47">
        <v>0</v>
      </c>
      <c r="D24" s="41"/>
    </row>
    <row r="25" spans="1:4">
      <c r="A25" s="160">
        <v>44578</v>
      </c>
      <c r="B25" s="6"/>
      <c r="C25" s="47">
        <v>98084</v>
      </c>
      <c r="D25" s="41">
        <v>56.298641979999999</v>
      </c>
    </row>
    <row r="26" spans="1:4">
      <c r="A26" s="160">
        <v>44579</v>
      </c>
      <c r="B26" s="6"/>
      <c r="C26" s="47">
        <v>77930</v>
      </c>
      <c r="D26" s="41">
        <v>57.097837669999997</v>
      </c>
    </row>
    <row r="27" spans="1:4">
      <c r="A27" s="160">
        <v>44580</v>
      </c>
      <c r="B27" s="6"/>
      <c r="C27" s="47">
        <v>342109</v>
      </c>
      <c r="D27" s="41">
        <v>60.269779710000002</v>
      </c>
    </row>
    <row r="28" spans="1:4">
      <c r="A28" s="160">
        <v>44581</v>
      </c>
      <c r="B28" s="6"/>
      <c r="C28" s="47">
        <v>410301</v>
      </c>
      <c r="D28" s="41">
        <v>62.116797320000003</v>
      </c>
    </row>
    <row r="29" spans="1:4">
      <c r="A29" s="160">
        <v>44582</v>
      </c>
      <c r="B29" s="6"/>
      <c r="C29" s="47">
        <v>745036</v>
      </c>
      <c r="D29" s="41">
        <v>66.001159439999995</v>
      </c>
    </row>
    <row r="30" spans="1:4">
      <c r="A30" s="160">
        <v>44583</v>
      </c>
      <c r="B30" s="6"/>
      <c r="C30" s="47">
        <v>0</v>
      </c>
      <c r="D30" s="41"/>
    </row>
    <row r="31" spans="1:4">
      <c r="A31" s="160">
        <v>44584</v>
      </c>
      <c r="B31" s="6"/>
      <c r="C31" s="47">
        <v>0</v>
      </c>
      <c r="D31" s="41"/>
    </row>
    <row r="32" spans="1:4">
      <c r="A32" s="160">
        <v>44585</v>
      </c>
      <c r="B32" s="6"/>
      <c r="C32" s="47">
        <v>299038</v>
      </c>
      <c r="D32" s="41">
        <v>69.006079</v>
      </c>
    </row>
    <row r="33" spans="1:4">
      <c r="A33" s="160">
        <v>44586</v>
      </c>
      <c r="B33" s="6"/>
      <c r="C33" s="47">
        <v>85969</v>
      </c>
      <c r="D33" s="41">
        <v>69.948772230000003</v>
      </c>
    </row>
    <row r="34" spans="1:4">
      <c r="A34" s="160">
        <v>44587</v>
      </c>
      <c r="B34" s="6"/>
      <c r="C34" s="47">
        <v>227024</v>
      </c>
      <c r="D34" s="41">
        <v>69.950282790000003</v>
      </c>
    </row>
    <row r="35" spans="1:4">
      <c r="A35" s="160">
        <v>44588</v>
      </c>
      <c r="B35" s="6"/>
      <c r="C35" s="47">
        <v>148302</v>
      </c>
      <c r="D35" s="41">
        <v>69.744440109999999</v>
      </c>
    </row>
    <row r="36" spans="1:4">
      <c r="A36" s="160">
        <v>44589</v>
      </c>
      <c r="B36" s="6"/>
      <c r="C36" s="47">
        <v>579705</v>
      </c>
      <c r="D36" s="41">
        <v>70.450176749999997</v>
      </c>
    </row>
    <row r="37" spans="1:4">
      <c r="A37" s="160">
        <v>44590</v>
      </c>
      <c r="B37" s="6"/>
      <c r="C37" s="47">
        <v>0</v>
      </c>
      <c r="D37" s="41"/>
    </row>
    <row r="38" spans="1:4">
      <c r="A38" s="160">
        <v>44591</v>
      </c>
      <c r="B38" s="6"/>
      <c r="C38" s="47">
        <v>0</v>
      </c>
      <c r="D38" s="41"/>
    </row>
    <row r="39" spans="1:4">
      <c r="A39" s="160">
        <v>44592</v>
      </c>
      <c r="B39" s="6"/>
      <c r="C39" s="47">
        <v>108606</v>
      </c>
      <c r="D39" s="41">
        <v>70.493187849999998</v>
      </c>
    </row>
    <row r="40" spans="1:4">
      <c r="A40" s="160">
        <v>44593</v>
      </c>
      <c r="B40" s="6"/>
      <c r="C40" s="47">
        <v>144153</v>
      </c>
      <c r="D40" s="41">
        <v>71.39186454</v>
      </c>
    </row>
    <row r="41" spans="1:4">
      <c r="A41" s="160">
        <v>44594</v>
      </c>
      <c r="B41" s="6"/>
      <c r="C41" s="47">
        <v>244409</v>
      </c>
      <c r="D41" s="41">
        <v>72.939602219999998</v>
      </c>
    </row>
    <row r="42" spans="1:4">
      <c r="A42" s="160">
        <v>44595</v>
      </c>
      <c r="B42" s="6"/>
      <c r="C42" s="47">
        <v>424162</v>
      </c>
      <c r="D42" s="41">
        <v>74.292235520000006</v>
      </c>
    </row>
    <row r="43" spans="1:4">
      <c r="A43" s="160">
        <v>44596</v>
      </c>
      <c r="B43" s="6"/>
      <c r="C43" s="47">
        <v>473481</v>
      </c>
      <c r="D43" s="41">
        <v>77.373197599999997</v>
      </c>
    </row>
    <row r="44" spans="1:4">
      <c r="A44" s="160">
        <v>44597</v>
      </c>
      <c r="B44" s="6"/>
      <c r="C44" s="47">
        <v>0</v>
      </c>
      <c r="D44" s="41"/>
    </row>
    <row r="45" spans="1:4">
      <c r="A45" s="160">
        <v>44598</v>
      </c>
      <c r="B45" s="6"/>
      <c r="C45" s="47">
        <v>0</v>
      </c>
      <c r="D45" s="41"/>
    </row>
    <row r="46" spans="1:4">
      <c r="A46" s="160">
        <v>44599</v>
      </c>
      <c r="B46" s="6"/>
      <c r="C46" s="47">
        <v>331301</v>
      </c>
      <c r="D46" s="41">
        <v>78.798851189999993</v>
      </c>
    </row>
    <row r="47" spans="1:4">
      <c r="A47" s="160">
        <v>44600</v>
      </c>
      <c r="B47" s="6"/>
      <c r="C47" s="47">
        <v>366776</v>
      </c>
      <c r="D47" s="41">
        <v>80.236655310000003</v>
      </c>
    </row>
    <row r="48" spans="1:4">
      <c r="A48" s="160">
        <v>44601</v>
      </c>
      <c r="B48" s="6"/>
      <c r="C48" s="47">
        <v>73000</v>
      </c>
      <c r="D48" s="41">
        <v>80.365046019999994</v>
      </c>
    </row>
    <row r="49" spans="1:4">
      <c r="A49" s="160">
        <v>44602</v>
      </c>
      <c r="B49" s="6"/>
      <c r="C49" s="47">
        <v>186184</v>
      </c>
      <c r="D49" s="41">
        <v>82.587812130000003</v>
      </c>
    </row>
    <row r="50" spans="1:4">
      <c r="A50" s="160">
        <v>44603</v>
      </c>
      <c r="B50" s="6"/>
      <c r="C50" s="47">
        <v>433819</v>
      </c>
      <c r="D50" s="41">
        <v>85.120991380000007</v>
      </c>
    </row>
    <row r="51" spans="1:4">
      <c r="A51" s="160">
        <v>44604</v>
      </c>
      <c r="B51" s="6"/>
      <c r="C51" s="47">
        <v>0</v>
      </c>
      <c r="D51" s="41"/>
    </row>
    <row r="52" spans="1:4">
      <c r="A52" s="160">
        <v>44605</v>
      </c>
      <c r="B52" s="6"/>
      <c r="C52" s="47">
        <v>0</v>
      </c>
      <c r="D52" s="41"/>
    </row>
    <row r="53" spans="1:4">
      <c r="A53" s="160">
        <v>44606</v>
      </c>
      <c r="B53" s="6"/>
      <c r="C53" s="47">
        <v>407870</v>
      </c>
      <c r="D53" s="41">
        <v>89.352535799999998</v>
      </c>
    </row>
    <row r="54" spans="1:4">
      <c r="A54" s="160">
        <v>44607</v>
      </c>
      <c r="B54" s="6"/>
      <c r="C54" s="47">
        <v>204286</v>
      </c>
      <c r="D54" s="41">
        <v>89.80048764</v>
      </c>
    </row>
    <row r="55" spans="1:4">
      <c r="A55" s="160">
        <v>44608</v>
      </c>
      <c r="B55" s="6"/>
      <c r="C55" s="47">
        <v>128888</v>
      </c>
      <c r="D55" s="41">
        <v>91.966811960000001</v>
      </c>
    </row>
    <row r="56" spans="1:4">
      <c r="A56" s="160">
        <v>44609</v>
      </c>
      <c r="B56" s="6"/>
      <c r="C56" s="47">
        <v>153609</v>
      </c>
      <c r="D56" s="41">
        <v>92.880401730000003</v>
      </c>
    </row>
    <row r="57" spans="1:4">
      <c r="A57" s="160">
        <v>44610</v>
      </c>
      <c r="B57" s="6"/>
      <c r="C57" s="47">
        <v>851565</v>
      </c>
      <c r="D57" s="41">
        <v>95.302819920000005</v>
      </c>
    </row>
    <row r="58" spans="1:4">
      <c r="A58" s="160">
        <v>44611</v>
      </c>
      <c r="B58" s="6"/>
      <c r="C58" s="47">
        <v>0</v>
      </c>
      <c r="D58" s="41"/>
    </row>
    <row r="59" spans="1:4">
      <c r="A59" s="160">
        <v>44612</v>
      </c>
      <c r="B59" s="6"/>
      <c r="C59" s="47">
        <v>0</v>
      </c>
      <c r="D59" s="41"/>
    </row>
    <row r="60" spans="1:4">
      <c r="A60" s="160">
        <v>44613</v>
      </c>
      <c r="B60" s="6"/>
      <c r="C60" s="47">
        <v>104268</v>
      </c>
      <c r="D60" s="41">
        <v>93.805606990000001</v>
      </c>
    </row>
    <row r="61" spans="1:4">
      <c r="A61" s="160">
        <v>44614</v>
      </c>
      <c r="B61" s="6"/>
      <c r="C61" s="47">
        <v>160040</v>
      </c>
      <c r="D61" s="41">
        <v>94.108949510000002</v>
      </c>
    </row>
    <row r="62" spans="1:4">
      <c r="A62" s="160">
        <v>44615</v>
      </c>
      <c r="B62" s="6"/>
      <c r="C62" s="47">
        <v>121730</v>
      </c>
      <c r="D62" s="41">
        <v>95.644094219999999</v>
      </c>
    </row>
    <row r="63" spans="1:4">
      <c r="A63" s="160">
        <v>44616</v>
      </c>
      <c r="B63" s="6"/>
      <c r="C63" s="47">
        <v>446196</v>
      </c>
      <c r="D63" s="41">
        <v>97.154980749999993</v>
      </c>
    </row>
    <row r="64" spans="1:4">
      <c r="A64" s="160">
        <v>44617</v>
      </c>
      <c r="B64" s="6"/>
      <c r="C64" s="47">
        <v>659645</v>
      </c>
      <c r="D64" s="41">
        <v>98.892592269999994</v>
      </c>
    </row>
    <row r="65" spans="1:4">
      <c r="A65" s="160">
        <v>44618</v>
      </c>
      <c r="B65" s="6"/>
      <c r="C65" s="47">
        <v>0</v>
      </c>
      <c r="D65" s="41"/>
    </row>
    <row r="66" spans="1:4">
      <c r="A66" s="160">
        <v>44619</v>
      </c>
      <c r="B66" s="6"/>
      <c r="C66" s="47">
        <v>0</v>
      </c>
      <c r="D66" s="41"/>
    </row>
    <row r="67" spans="1:4">
      <c r="A67" s="160">
        <v>44620</v>
      </c>
      <c r="B67" s="6"/>
      <c r="C67" s="47">
        <v>0</v>
      </c>
      <c r="D67" s="41"/>
    </row>
    <row r="68" spans="1:4">
      <c r="A68" s="160">
        <v>44621</v>
      </c>
      <c r="B68" s="6"/>
      <c r="C68" s="47">
        <v>0</v>
      </c>
      <c r="D68" s="41"/>
    </row>
    <row r="69" spans="1:4">
      <c r="A69" s="160">
        <v>44622</v>
      </c>
      <c r="B69" s="6"/>
      <c r="C69" s="47">
        <v>337551</v>
      </c>
      <c r="D69" s="41">
        <v>100.33837654</v>
      </c>
    </row>
    <row r="70" spans="1:4">
      <c r="A70" s="160">
        <v>44623</v>
      </c>
      <c r="B70" s="6"/>
      <c r="C70" s="47">
        <v>183931</v>
      </c>
      <c r="D70" s="41">
        <v>101.34474720999999</v>
      </c>
    </row>
    <row r="71" spans="1:4">
      <c r="A71" s="160">
        <v>44624</v>
      </c>
      <c r="B71" s="6"/>
      <c r="C71" s="47">
        <v>198573</v>
      </c>
      <c r="D71" s="41">
        <v>100.27739697</v>
      </c>
    </row>
    <row r="72" spans="1:4">
      <c r="A72" s="160">
        <v>44625</v>
      </c>
      <c r="B72" s="6"/>
      <c r="C72" s="47">
        <v>0</v>
      </c>
      <c r="D72" s="41"/>
    </row>
    <row r="73" spans="1:4">
      <c r="A73" s="160">
        <v>44626</v>
      </c>
      <c r="B73" s="6"/>
      <c r="C73" s="47">
        <v>0</v>
      </c>
      <c r="D73" s="41"/>
    </row>
    <row r="74" spans="1:4">
      <c r="A74" s="160">
        <v>44627</v>
      </c>
      <c r="B74" s="6"/>
      <c r="C74" s="47">
        <v>181760</v>
      </c>
      <c r="D74" s="41">
        <v>100.15939188999999</v>
      </c>
    </row>
    <row r="75" spans="1:4">
      <c r="A75" s="160">
        <v>44628</v>
      </c>
      <c r="B75" s="6"/>
      <c r="C75" s="47">
        <v>48869</v>
      </c>
      <c r="D75" s="41">
        <v>98.667489000000003</v>
      </c>
    </row>
    <row r="76" spans="1:4">
      <c r="A76" s="160">
        <v>44629</v>
      </c>
      <c r="B76" s="6"/>
      <c r="C76" s="47">
        <v>143476</v>
      </c>
      <c r="D76" s="41">
        <v>98.092637980000006</v>
      </c>
    </row>
    <row r="77" spans="1:4">
      <c r="A77" s="160">
        <v>44630</v>
      </c>
      <c r="B77" s="6"/>
      <c r="C77" s="47">
        <v>216128</v>
      </c>
      <c r="D77" s="41">
        <v>98.772381409999994</v>
      </c>
    </row>
    <row r="78" spans="1:4">
      <c r="A78" s="160">
        <v>44631</v>
      </c>
      <c r="B78" s="6"/>
      <c r="C78" s="47">
        <v>116683</v>
      </c>
      <c r="D78" s="41">
        <v>98.087536400000005</v>
      </c>
    </row>
    <row r="79" spans="1:4">
      <c r="A79" s="160">
        <v>44632</v>
      </c>
      <c r="B79" s="6"/>
      <c r="C79" s="47">
        <v>0</v>
      </c>
      <c r="D79" s="41"/>
    </row>
    <row r="80" spans="1:4">
      <c r="A80" s="160">
        <v>44633</v>
      </c>
      <c r="B80" s="6"/>
      <c r="C80" s="47">
        <v>0</v>
      </c>
      <c r="D80" s="41"/>
    </row>
    <row r="81" spans="1:4">
      <c r="A81" s="160">
        <v>44634</v>
      </c>
      <c r="B81" s="6"/>
      <c r="C81" s="47">
        <v>243903</v>
      </c>
      <c r="D81" s="41">
        <v>98.073837749999996</v>
      </c>
    </row>
    <row r="82" spans="1:4">
      <c r="A82" s="160">
        <v>44635</v>
      </c>
      <c r="B82" s="6"/>
      <c r="C82" s="47">
        <v>325934</v>
      </c>
      <c r="D82" s="41">
        <v>98.022347310000001</v>
      </c>
    </row>
    <row r="83" spans="1:4">
      <c r="A83" s="160">
        <v>44636</v>
      </c>
      <c r="B83" s="6"/>
      <c r="C83" s="47">
        <v>440829</v>
      </c>
      <c r="D83" s="41">
        <v>98.261459529999996</v>
      </c>
    </row>
    <row r="84" spans="1:4">
      <c r="A84" s="160">
        <v>44637</v>
      </c>
      <c r="B84" s="6"/>
      <c r="C84" s="47">
        <v>276902</v>
      </c>
      <c r="D84" s="41">
        <v>98.585242879999996</v>
      </c>
    </row>
    <row r="85" spans="1:4">
      <c r="A85" s="160">
        <v>44638</v>
      </c>
      <c r="B85" s="6"/>
      <c r="C85" s="47">
        <v>479106</v>
      </c>
      <c r="D85" s="41">
        <v>98.895098910000002</v>
      </c>
    </row>
    <row r="86" spans="1:4">
      <c r="A86" s="160">
        <v>44639</v>
      </c>
      <c r="B86" s="6"/>
      <c r="C86" s="47">
        <v>0</v>
      </c>
      <c r="D86" s="41"/>
    </row>
    <row r="87" spans="1:4">
      <c r="A87" s="160">
        <v>44640</v>
      </c>
      <c r="B87" s="6"/>
      <c r="C87" s="47">
        <v>0</v>
      </c>
      <c r="D87" s="41"/>
    </row>
    <row r="88" spans="1:4">
      <c r="A88" s="160">
        <v>44641</v>
      </c>
      <c r="B88" s="6"/>
      <c r="C88" s="47">
        <v>445141</v>
      </c>
      <c r="D88" s="41">
        <v>99.85220357</v>
      </c>
    </row>
    <row r="89" spans="1:4">
      <c r="A89" s="160">
        <v>44642</v>
      </c>
      <c r="B89" s="6"/>
      <c r="C89" s="47">
        <v>598556</v>
      </c>
      <c r="D89" s="41">
        <v>99.03163112</v>
      </c>
    </row>
    <row r="90" spans="1:4">
      <c r="A90" s="160">
        <v>44643</v>
      </c>
      <c r="B90" s="6"/>
      <c r="C90" s="47">
        <v>89304</v>
      </c>
      <c r="D90" s="41">
        <v>98.528340830000005</v>
      </c>
    </row>
    <row r="91" spans="1:4">
      <c r="A91" s="160">
        <v>44644</v>
      </c>
      <c r="B91" s="6"/>
      <c r="C91" s="47">
        <v>183472</v>
      </c>
      <c r="D91" s="41">
        <v>98.278122539999998</v>
      </c>
    </row>
    <row r="92" spans="1:4">
      <c r="A92" s="160">
        <v>44645</v>
      </c>
      <c r="B92" s="6"/>
      <c r="C92" s="47">
        <v>198258</v>
      </c>
      <c r="D92" s="41">
        <v>97.897232389999999</v>
      </c>
    </row>
    <row r="93" spans="1:4">
      <c r="A93" s="160">
        <v>44646</v>
      </c>
      <c r="B93" s="6"/>
      <c r="C93" s="47">
        <v>0</v>
      </c>
      <c r="D93" s="41"/>
    </row>
    <row r="94" spans="1:4">
      <c r="A94" s="160">
        <v>44647</v>
      </c>
      <c r="B94" s="6"/>
      <c r="C94" s="47">
        <v>0</v>
      </c>
      <c r="D94" s="41"/>
    </row>
    <row r="95" spans="1:4">
      <c r="A95" s="160">
        <v>44648</v>
      </c>
      <c r="B95" s="6"/>
      <c r="C95" s="47">
        <v>178268</v>
      </c>
      <c r="D95" s="41">
        <v>96.382741710000005</v>
      </c>
    </row>
    <row r="96" spans="1:4">
      <c r="A96" s="160">
        <v>44649</v>
      </c>
      <c r="B96" s="6"/>
      <c r="C96" s="47">
        <v>191768</v>
      </c>
      <c r="D96" s="41">
        <v>95.355750990000004</v>
      </c>
    </row>
    <row r="97" spans="1:4">
      <c r="A97" s="160">
        <v>44650</v>
      </c>
      <c r="B97" s="6"/>
      <c r="C97" s="47">
        <v>270014</v>
      </c>
      <c r="D97" s="41">
        <v>92.625719399999994</v>
      </c>
    </row>
    <row r="98" spans="1:4">
      <c r="A98" s="160">
        <v>44651</v>
      </c>
      <c r="B98" s="6"/>
      <c r="C98" s="47">
        <v>560182</v>
      </c>
      <c r="D98" s="41">
        <v>92.55545497</v>
      </c>
    </row>
    <row r="99" spans="1:4">
      <c r="A99" s="160">
        <v>44652</v>
      </c>
      <c r="B99" s="6"/>
      <c r="C99" s="47">
        <v>192594</v>
      </c>
      <c r="D99" s="41">
        <v>94.260504800000007</v>
      </c>
    </row>
    <row r="100" spans="1:4">
      <c r="A100" s="160">
        <v>44653</v>
      </c>
      <c r="B100" s="6"/>
      <c r="C100" s="47">
        <v>0</v>
      </c>
      <c r="D100" s="41"/>
    </row>
    <row r="101" spans="1:4">
      <c r="A101" s="160">
        <v>44654</v>
      </c>
      <c r="B101" s="6"/>
      <c r="C101" s="47">
        <v>0</v>
      </c>
      <c r="D101" s="41"/>
    </row>
    <row r="102" spans="1:4">
      <c r="A102" s="160">
        <v>44655</v>
      </c>
      <c r="B102" s="6"/>
      <c r="C102" s="47">
        <v>28309</v>
      </c>
      <c r="D102" s="41">
        <v>93.532596170000005</v>
      </c>
    </row>
    <row r="103" spans="1:4">
      <c r="A103" s="160">
        <v>44656</v>
      </c>
      <c r="B103" s="6"/>
      <c r="C103" s="47">
        <v>112653</v>
      </c>
      <c r="D103" s="41">
        <v>93.281401389999999</v>
      </c>
    </row>
    <row r="104" spans="1:4">
      <c r="A104" s="160">
        <v>44657</v>
      </c>
      <c r="B104" s="6"/>
      <c r="C104" s="47">
        <v>86345</v>
      </c>
      <c r="D104" s="41">
        <v>94.255230990000001</v>
      </c>
    </row>
    <row r="105" spans="1:4">
      <c r="A105" s="160">
        <v>44658</v>
      </c>
      <c r="B105" s="6"/>
      <c r="C105" s="47">
        <v>90202</v>
      </c>
      <c r="D105" s="41">
        <v>94.941510539999996</v>
      </c>
    </row>
    <row r="106" spans="1:4">
      <c r="A106" s="160">
        <v>44659</v>
      </c>
      <c r="B106" s="6"/>
      <c r="C106" s="47">
        <v>1650478</v>
      </c>
      <c r="D106" s="41">
        <v>99.230245539999999</v>
      </c>
    </row>
    <row r="107" spans="1:4">
      <c r="A107" s="160">
        <v>44660</v>
      </c>
      <c r="B107" s="6"/>
      <c r="C107" s="47">
        <v>0</v>
      </c>
      <c r="D107" s="41"/>
    </row>
    <row r="108" spans="1:4">
      <c r="A108" s="160">
        <v>44661</v>
      </c>
      <c r="B108" s="6"/>
      <c r="C108" s="47">
        <v>0</v>
      </c>
      <c r="D108" s="41"/>
    </row>
    <row r="109" spans="1:4">
      <c r="A109" s="160">
        <v>44662</v>
      </c>
      <c r="B109" s="6"/>
      <c r="C109" s="47">
        <v>1962</v>
      </c>
      <c r="D109" s="41">
        <v>96.235473999999996</v>
      </c>
    </row>
    <row r="110" spans="1:4">
      <c r="A110" s="160">
        <v>44663</v>
      </c>
      <c r="B110" s="6"/>
      <c r="C110" s="47">
        <v>138536</v>
      </c>
      <c r="D110" s="41">
        <v>97.576709949999994</v>
      </c>
    </row>
    <row r="111" spans="1:4">
      <c r="A111" s="160">
        <v>44664</v>
      </c>
      <c r="B111" s="6"/>
      <c r="C111" s="47">
        <v>228734</v>
      </c>
      <c r="D111" s="41">
        <v>98.361981950000001</v>
      </c>
    </row>
    <row r="112" spans="1:4">
      <c r="A112" s="160">
        <v>44665</v>
      </c>
      <c r="B112" s="6"/>
      <c r="C112" s="47">
        <v>747184</v>
      </c>
      <c r="D112" s="41">
        <v>100.19018755</v>
      </c>
    </row>
    <row r="113" spans="1:4">
      <c r="A113" s="160">
        <v>44666</v>
      </c>
      <c r="B113" s="6"/>
      <c r="C113" s="47">
        <v>0</v>
      </c>
      <c r="D113" s="41"/>
    </row>
    <row r="114" spans="1:4">
      <c r="A114" s="160">
        <v>44667</v>
      </c>
      <c r="B114" s="6"/>
      <c r="C114" s="47">
        <v>0</v>
      </c>
      <c r="D114" s="41"/>
    </row>
    <row r="115" spans="1:4">
      <c r="A115" s="160">
        <v>44668</v>
      </c>
      <c r="B115" s="6"/>
      <c r="C115" s="47">
        <v>0</v>
      </c>
      <c r="D115" s="41"/>
    </row>
    <row r="116" spans="1:4">
      <c r="A116" s="160">
        <v>44669</v>
      </c>
      <c r="B116" s="6"/>
      <c r="C116" s="47">
        <v>78134</v>
      </c>
      <c r="D116" s="41">
        <v>99.589333699999997</v>
      </c>
    </row>
    <row r="117" spans="1:4">
      <c r="A117" s="160">
        <v>44670</v>
      </c>
      <c r="B117" s="6"/>
      <c r="C117" s="47">
        <v>89550</v>
      </c>
      <c r="D117" s="41">
        <v>99.594913450000007</v>
      </c>
    </row>
    <row r="118" spans="1:4">
      <c r="A118" s="160">
        <v>44671</v>
      </c>
      <c r="B118" s="6"/>
      <c r="C118" s="47">
        <v>250574</v>
      </c>
      <c r="D118" s="41">
        <v>99.523867469999999</v>
      </c>
    </row>
    <row r="119" spans="1:4">
      <c r="A119" s="160">
        <v>44672</v>
      </c>
      <c r="B119" s="6"/>
      <c r="C119" s="47">
        <v>0</v>
      </c>
      <c r="D119" s="41"/>
    </row>
    <row r="120" spans="1:4">
      <c r="A120" s="160">
        <v>44673</v>
      </c>
      <c r="B120" s="6"/>
      <c r="C120" s="47">
        <v>100733</v>
      </c>
      <c r="D120" s="41">
        <v>99.450786730000004</v>
      </c>
    </row>
    <row r="121" spans="1:4">
      <c r="A121" s="160">
        <v>44674</v>
      </c>
      <c r="B121" s="6"/>
      <c r="C121" s="47">
        <v>0</v>
      </c>
      <c r="D121" s="41"/>
    </row>
    <row r="122" spans="1:4">
      <c r="A122" s="160">
        <v>44675</v>
      </c>
      <c r="B122" s="6"/>
      <c r="C122" s="47">
        <v>0</v>
      </c>
      <c r="D122" s="41"/>
    </row>
    <row r="123" spans="1:4">
      <c r="A123" s="160">
        <v>44676</v>
      </c>
      <c r="B123" s="6"/>
      <c r="C123" s="47">
        <v>53230</v>
      </c>
      <c r="D123" s="41">
        <v>99.642416159999996</v>
      </c>
    </row>
    <row r="124" spans="1:4">
      <c r="A124" s="160">
        <v>44677</v>
      </c>
      <c r="B124" s="6"/>
      <c r="C124" s="47">
        <v>326032</v>
      </c>
      <c r="D124" s="41">
        <v>99.564480750000001</v>
      </c>
    </row>
    <row r="125" spans="1:4">
      <c r="A125" s="160">
        <v>44678</v>
      </c>
      <c r="B125" s="6"/>
      <c r="C125" s="47">
        <v>197424</v>
      </c>
      <c r="D125" s="41">
        <v>99.499456140000007</v>
      </c>
    </row>
    <row r="126" spans="1:4">
      <c r="A126" s="160">
        <v>44679</v>
      </c>
      <c r="B126" s="6"/>
      <c r="C126" s="47">
        <v>363707</v>
      </c>
      <c r="D126" s="41">
        <v>99.529841540000007</v>
      </c>
    </row>
    <row r="127" spans="1:4">
      <c r="A127" s="160">
        <v>44680</v>
      </c>
      <c r="B127" s="6"/>
      <c r="C127" s="47">
        <v>170646</v>
      </c>
      <c r="D127" s="41">
        <v>99.382937679999998</v>
      </c>
    </row>
    <row r="128" spans="1:4">
      <c r="A128" s="160">
        <v>44681</v>
      </c>
      <c r="B128" s="6"/>
      <c r="C128" s="47">
        <v>0</v>
      </c>
      <c r="D128" s="41"/>
    </row>
    <row r="129" spans="1:4">
      <c r="A129" s="160">
        <v>44682</v>
      </c>
      <c r="B129" s="6"/>
      <c r="C129" s="47">
        <v>0</v>
      </c>
      <c r="D129" s="41"/>
    </row>
    <row r="130" spans="1:4">
      <c r="A130" s="160">
        <v>44683</v>
      </c>
      <c r="B130" s="6"/>
      <c r="C130" s="47">
        <v>201834</v>
      </c>
      <c r="D130" s="41">
        <v>99.664941920000004</v>
      </c>
    </row>
    <row r="131" spans="1:4">
      <c r="A131" s="160">
        <v>44684</v>
      </c>
      <c r="B131" s="6"/>
      <c r="C131" s="47">
        <v>825669</v>
      </c>
      <c r="D131" s="41">
        <v>100.49003884</v>
      </c>
    </row>
    <row r="132" spans="1:4">
      <c r="A132" s="160">
        <v>44685</v>
      </c>
      <c r="B132" s="6"/>
      <c r="C132" s="47">
        <v>105935</v>
      </c>
      <c r="D132" s="41">
        <v>99.855307139999994</v>
      </c>
    </row>
    <row r="133" spans="1:4">
      <c r="A133" s="160">
        <v>44686</v>
      </c>
      <c r="B133" s="6"/>
      <c r="C133" s="47">
        <v>311746</v>
      </c>
      <c r="D133" s="41">
        <v>100.13668800000001</v>
      </c>
    </row>
    <row r="134" spans="1:4">
      <c r="A134" s="160">
        <v>44687</v>
      </c>
      <c r="B134" s="6"/>
      <c r="C134" s="47">
        <v>302547</v>
      </c>
      <c r="D134" s="41">
        <v>100.6657711</v>
      </c>
    </row>
    <row r="135" spans="1:4">
      <c r="A135" s="160">
        <v>44688</v>
      </c>
      <c r="B135" s="6"/>
      <c r="C135" s="47">
        <v>0</v>
      </c>
      <c r="D135" s="41"/>
    </row>
    <row r="136" spans="1:4">
      <c r="A136" s="160">
        <v>44689</v>
      </c>
      <c r="B136" s="6"/>
      <c r="C136" s="47">
        <v>0</v>
      </c>
      <c r="D136" s="41"/>
    </row>
    <row r="137" spans="1:4">
      <c r="A137" s="160">
        <v>44690</v>
      </c>
      <c r="B137" s="6"/>
      <c r="C137" s="47">
        <v>144169</v>
      </c>
      <c r="D137" s="41">
        <v>101.01646460000001</v>
      </c>
    </row>
    <row r="138" spans="1:4">
      <c r="A138" s="160">
        <v>44691</v>
      </c>
      <c r="B138" s="6"/>
      <c r="C138" s="47">
        <v>281344</v>
      </c>
      <c r="D138" s="41">
        <v>101.3442051</v>
      </c>
    </row>
    <row r="139" spans="1:4">
      <c r="A139" s="160">
        <v>44692</v>
      </c>
      <c r="B139" s="6"/>
      <c r="C139" s="47">
        <v>312392</v>
      </c>
      <c r="D139" s="41">
        <v>101.93133704</v>
      </c>
    </row>
    <row r="140" spans="1:4">
      <c r="A140" s="160">
        <v>44693</v>
      </c>
      <c r="B140" s="6"/>
      <c r="C140" s="47">
        <v>124717</v>
      </c>
      <c r="D140" s="41">
        <v>102.01440972</v>
      </c>
    </row>
    <row r="141" spans="1:4">
      <c r="A141" s="160">
        <v>44694</v>
      </c>
      <c r="B141" s="6"/>
      <c r="C141" s="47">
        <v>97156</v>
      </c>
      <c r="D141" s="41">
        <v>102.31101270000001</v>
      </c>
    </row>
    <row r="142" spans="1:4">
      <c r="A142" s="160">
        <v>44695</v>
      </c>
      <c r="B142" s="6"/>
      <c r="C142" s="47">
        <v>0</v>
      </c>
      <c r="D142" s="41"/>
    </row>
    <row r="143" spans="1:4">
      <c r="A143" s="160">
        <v>44696</v>
      </c>
      <c r="B143" s="6"/>
      <c r="C143" s="47">
        <v>0</v>
      </c>
      <c r="D143" s="41"/>
    </row>
    <row r="144" spans="1:4">
      <c r="A144" s="160">
        <v>44697</v>
      </c>
      <c r="B144" s="6"/>
      <c r="C144" s="47">
        <v>163279</v>
      </c>
      <c r="D144" s="41">
        <v>102.9080845</v>
      </c>
    </row>
    <row r="145" spans="1:4">
      <c r="A145" s="160">
        <v>44698</v>
      </c>
      <c r="B145" s="6"/>
      <c r="C145" s="47">
        <v>475692</v>
      </c>
      <c r="D145" s="41">
        <v>104.69703505</v>
      </c>
    </row>
    <row r="146" spans="1:4">
      <c r="A146" s="160">
        <v>44699</v>
      </c>
      <c r="B146" s="6"/>
      <c r="C146" s="47">
        <v>445521</v>
      </c>
      <c r="D146" s="41">
        <v>108.37707752999999</v>
      </c>
    </row>
    <row r="147" spans="1:4">
      <c r="A147" s="160">
        <v>44700</v>
      </c>
      <c r="B147" s="6"/>
      <c r="C147" s="47">
        <v>148350</v>
      </c>
      <c r="D147" s="41">
        <v>108.41653555000001</v>
      </c>
    </row>
    <row r="148" spans="1:4">
      <c r="A148" s="160">
        <v>44701</v>
      </c>
      <c r="B148" s="6"/>
      <c r="C148" s="47">
        <v>104677</v>
      </c>
      <c r="D148" s="41">
        <v>108.38700956</v>
      </c>
    </row>
    <row r="149" spans="1:4">
      <c r="A149" s="160">
        <v>44702</v>
      </c>
      <c r="B149" s="6"/>
      <c r="C149" s="47">
        <v>0</v>
      </c>
      <c r="D149" s="41"/>
    </row>
    <row r="150" spans="1:4">
      <c r="A150" s="160">
        <v>44703</v>
      </c>
      <c r="B150" s="6"/>
      <c r="C150" s="47">
        <v>0</v>
      </c>
      <c r="D150" s="41"/>
    </row>
    <row r="151" spans="1:4">
      <c r="A151" s="160">
        <v>44704</v>
      </c>
      <c r="B151" s="6"/>
      <c r="C151" s="47">
        <v>456210</v>
      </c>
      <c r="D151" s="41">
        <v>109.83638268999999</v>
      </c>
    </row>
    <row r="152" spans="1:4">
      <c r="A152" s="160">
        <v>44705</v>
      </c>
      <c r="B152" s="6"/>
      <c r="C152" s="47">
        <v>1052955</v>
      </c>
      <c r="D152" s="41">
        <v>114.15881317</v>
      </c>
    </row>
    <row r="153" spans="1:4">
      <c r="A153" s="160">
        <v>44706</v>
      </c>
      <c r="B153" s="6"/>
      <c r="C153" s="47">
        <v>820602</v>
      </c>
      <c r="D153" s="41">
        <v>118.40556932</v>
      </c>
    </row>
    <row r="154" spans="1:4">
      <c r="A154" s="160">
        <v>44707</v>
      </c>
      <c r="B154" s="6"/>
      <c r="C154" s="47">
        <v>449257</v>
      </c>
      <c r="D154" s="41">
        <v>119.26555599</v>
      </c>
    </row>
    <row r="155" spans="1:4">
      <c r="A155" s="160">
        <v>44708</v>
      </c>
      <c r="B155" s="6"/>
      <c r="C155" s="47">
        <v>334531</v>
      </c>
      <c r="D155" s="41">
        <v>117.78460303999999</v>
      </c>
    </row>
    <row r="156" spans="1:4">
      <c r="A156" s="160">
        <v>44709</v>
      </c>
      <c r="B156" s="6"/>
      <c r="C156" s="47">
        <v>0</v>
      </c>
      <c r="D156" s="41"/>
    </row>
    <row r="157" spans="1:4">
      <c r="A157" s="160">
        <v>44710</v>
      </c>
      <c r="B157" s="6"/>
      <c r="C157" s="47">
        <v>0</v>
      </c>
      <c r="D157" s="41"/>
    </row>
    <row r="158" spans="1:4">
      <c r="A158" s="160">
        <v>44711</v>
      </c>
      <c r="B158" s="6"/>
      <c r="C158" s="47">
        <v>55002</v>
      </c>
      <c r="D158" s="41">
        <v>118.39513108</v>
      </c>
    </row>
    <row r="159" spans="1:4">
      <c r="A159" s="160">
        <v>44712</v>
      </c>
      <c r="B159" s="6"/>
      <c r="C159" s="47">
        <v>349685</v>
      </c>
      <c r="D159" s="41">
        <v>119.06093512</v>
      </c>
    </row>
    <row r="160" spans="1:4">
      <c r="A160" s="160">
        <v>44713</v>
      </c>
      <c r="B160" s="6"/>
      <c r="C160" s="47">
        <v>254772</v>
      </c>
      <c r="D160" s="41">
        <v>119.47664755</v>
      </c>
    </row>
    <row r="161" spans="1:4">
      <c r="A161" s="160">
        <v>44714</v>
      </c>
      <c r="B161" s="6"/>
      <c r="C161" s="47">
        <v>121963</v>
      </c>
      <c r="D161" s="41">
        <v>119.55259012</v>
      </c>
    </row>
    <row r="162" spans="1:4">
      <c r="A162" s="160">
        <v>44715</v>
      </c>
      <c r="B162" s="6"/>
      <c r="C162" s="47">
        <v>185480</v>
      </c>
      <c r="D162" s="41">
        <v>119.55893222</v>
      </c>
    </row>
    <row r="163" spans="1:4">
      <c r="A163" s="160">
        <v>44716</v>
      </c>
      <c r="B163" s="6"/>
      <c r="C163" s="47">
        <v>0</v>
      </c>
      <c r="D163" s="41"/>
    </row>
    <row r="164" spans="1:4">
      <c r="A164" s="160">
        <v>44717</v>
      </c>
      <c r="B164" s="6"/>
      <c r="C164" s="47">
        <v>0</v>
      </c>
      <c r="D164" s="41"/>
    </row>
    <row r="165" spans="1:4">
      <c r="A165" s="160">
        <v>44718</v>
      </c>
      <c r="B165" s="6"/>
      <c r="C165" s="47">
        <v>93624</v>
      </c>
      <c r="D165" s="41">
        <v>119.80394663</v>
      </c>
    </row>
    <row r="166" spans="1:4">
      <c r="A166" s="160">
        <v>44719</v>
      </c>
      <c r="B166" s="6"/>
      <c r="C166" s="47">
        <v>272268</v>
      </c>
      <c r="D166" s="41">
        <v>120.02686785</v>
      </c>
    </row>
    <row r="167" spans="1:4">
      <c r="A167" s="160">
        <v>44720</v>
      </c>
      <c r="B167" s="6"/>
      <c r="C167" s="47">
        <v>407288</v>
      </c>
      <c r="D167" s="41">
        <v>120.27997104000001</v>
      </c>
    </row>
    <row r="168" spans="1:4">
      <c r="A168" s="160">
        <v>44721</v>
      </c>
      <c r="C168" s="2">
        <v>1167732</v>
      </c>
      <c r="D168" s="41">
        <v>125.92670311000001</v>
      </c>
    </row>
    <row r="169" spans="1:4">
      <c r="A169" s="160">
        <v>44722</v>
      </c>
      <c r="C169" s="2">
        <v>146889</v>
      </c>
      <c r="D169" s="41">
        <v>128.91108592</v>
      </c>
    </row>
    <row r="170" spans="1:4">
      <c r="A170" s="160">
        <v>44723</v>
      </c>
      <c r="C170" s="2">
        <v>0</v>
      </c>
      <c r="D170" s="41"/>
    </row>
    <row r="171" spans="1:4">
      <c r="A171" s="160">
        <v>44724</v>
      </c>
      <c r="C171" s="2">
        <v>0</v>
      </c>
      <c r="D171" s="41"/>
    </row>
    <row r="172" spans="1:4">
      <c r="A172" s="160">
        <v>44725</v>
      </c>
      <c r="C172" s="2">
        <v>395420</v>
      </c>
      <c r="D172" s="41">
        <v>131.10868671</v>
      </c>
    </row>
    <row r="173" spans="1:4">
      <c r="A173" s="160">
        <v>44726</v>
      </c>
      <c r="C173" s="2">
        <v>155027</v>
      </c>
      <c r="D173" s="41">
        <v>133.21931534000001</v>
      </c>
    </row>
    <row r="174" spans="1:4">
      <c r="A174" s="160">
        <v>44727</v>
      </c>
      <c r="C174" s="2">
        <v>637680</v>
      </c>
      <c r="D174" s="41">
        <v>142.0688523</v>
      </c>
    </row>
    <row r="175" spans="1:4">
      <c r="A175" s="160">
        <v>44728</v>
      </c>
      <c r="C175" s="2">
        <v>0</v>
      </c>
      <c r="D175" s="41"/>
    </row>
    <row r="176" spans="1:4">
      <c r="A176" s="160">
        <v>44729</v>
      </c>
      <c r="C176" s="2">
        <v>1176876</v>
      </c>
      <c r="D176" s="41">
        <v>156.31773891</v>
      </c>
    </row>
    <row r="177" spans="1:4">
      <c r="A177" s="160">
        <v>44730</v>
      </c>
      <c r="C177" s="2">
        <v>0</v>
      </c>
      <c r="D177" s="41"/>
    </row>
    <row r="178" spans="1:4">
      <c r="A178" s="160">
        <v>44731</v>
      </c>
      <c r="C178" s="2">
        <v>0</v>
      </c>
      <c r="D178" s="41"/>
    </row>
    <row r="179" spans="1:4">
      <c r="A179" s="160">
        <v>44732</v>
      </c>
      <c r="C179" s="2">
        <v>489399</v>
      </c>
      <c r="D179" s="41">
        <v>169.48835192999999</v>
      </c>
    </row>
    <row r="180" spans="1:4">
      <c r="A180" s="160">
        <v>44733</v>
      </c>
      <c r="C180" s="2">
        <v>341392</v>
      </c>
      <c r="D180" s="41">
        <v>170.72649741999999</v>
      </c>
    </row>
    <row r="181" spans="1:4">
      <c r="A181" s="160">
        <v>44734</v>
      </c>
      <c r="C181" s="2">
        <v>373027</v>
      </c>
      <c r="D181" s="41">
        <v>171.42471843999999</v>
      </c>
    </row>
    <row r="182" spans="1:4">
      <c r="A182" s="160">
        <v>44735</v>
      </c>
      <c r="C182" s="2">
        <v>1353468</v>
      </c>
      <c r="D182" s="41">
        <v>174.04663045000001</v>
      </c>
    </row>
    <row r="183" spans="1:4">
      <c r="A183" s="160">
        <v>44736</v>
      </c>
      <c r="C183" s="2">
        <v>1009236</v>
      </c>
      <c r="D183" s="41">
        <v>177.31594612000001</v>
      </c>
    </row>
    <row r="184" spans="1:4">
      <c r="A184" s="160">
        <v>44737</v>
      </c>
      <c r="C184" s="2">
        <v>0</v>
      </c>
      <c r="D184" s="41"/>
    </row>
    <row r="185" spans="1:4">
      <c r="A185" s="160">
        <v>44738</v>
      </c>
      <c r="C185" s="2">
        <v>0</v>
      </c>
      <c r="D185" s="41"/>
    </row>
    <row r="186" spans="1:4">
      <c r="A186" s="160">
        <v>44739</v>
      </c>
      <c r="C186" s="2">
        <v>1049888</v>
      </c>
      <c r="D186" s="41">
        <v>180.20374497</v>
      </c>
    </row>
    <row r="187" spans="1:4">
      <c r="A187" s="160">
        <v>44740</v>
      </c>
      <c r="C187" s="2">
        <v>1037622</v>
      </c>
      <c r="D187" s="41">
        <v>186.70294408000001</v>
      </c>
    </row>
    <row r="188" spans="1:4">
      <c r="A188" s="160">
        <v>44741</v>
      </c>
      <c r="C188" s="2">
        <v>931265</v>
      </c>
      <c r="D188" s="41">
        <v>196.91117223000001</v>
      </c>
    </row>
    <row r="189" spans="1:4">
      <c r="A189" s="160">
        <v>44742</v>
      </c>
      <c r="C189" s="2">
        <v>369484</v>
      </c>
      <c r="D189" s="41">
        <v>202.65184183</v>
      </c>
    </row>
    <row r="190" spans="1:4">
      <c r="A190" s="160">
        <v>44743</v>
      </c>
      <c r="C190" s="2">
        <v>434677</v>
      </c>
      <c r="D190" s="41">
        <v>196.32932416</v>
      </c>
    </row>
    <row r="191" spans="1:4">
      <c r="A191" s="160">
        <v>44744</v>
      </c>
      <c r="C191" s="2">
        <v>0</v>
      </c>
      <c r="D191" s="41"/>
    </row>
    <row r="192" spans="1:4">
      <c r="A192" s="160">
        <v>44745</v>
      </c>
      <c r="C192" s="2">
        <v>0</v>
      </c>
      <c r="D192" s="41"/>
    </row>
    <row r="193" spans="1:4">
      <c r="A193" s="160">
        <v>44746</v>
      </c>
      <c r="C193" s="2">
        <v>90062</v>
      </c>
      <c r="D193" s="41">
        <v>196.46558726000001</v>
      </c>
    </row>
    <row r="194" spans="1:4">
      <c r="A194" s="160">
        <v>44747</v>
      </c>
      <c r="C194" s="2">
        <v>388988</v>
      </c>
      <c r="D194" s="41">
        <v>196.65712528</v>
      </c>
    </row>
    <row r="195" spans="1:4">
      <c r="A195" s="160">
        <v>44748</v>
      </c>
      <c r="C195" s="2">
        <v>423412</v>
      </c>
      <c r="D195" s="41">
        <v>197.26043156</v>
      </c>
    </row>
    <row r="196" spans="1:4">
      <c r="A196" s="160">
        <v>44749</v>
      </c>
      <c r="C196" s="2">
        <v>179794</v>
      </c>
      <c r="D196" s="41">
        <v>196.30919618999999</v>
      </c>
    </row>
    <row r="197" spans="1:4">
      <c r="A197" s="160">
        <v>44750</v>
      </c>
      <c r="C197" s="2">
        <v>708667</v>
      </c>
      <c r="D197" s="41">
        <v>195.17026408999999</v>
      </c>
    </row>
    <row r="198" spans="1:4">
      <c r="A198" s="160">
        <v>44751</v>
      </c>
      <c r="C198" s="2">
        <v>0</v>
      </c>
      <c r="D198" s="41"/>
    </row>
    <row r="199" spans="1:4">
      <c r="A199" s="160">
        <v>44752</v>
      </c>
      <c r="C199" s="2">
        <v>0</v>
      </c>
      <c r="D199" s="41"/>
    </row>
    <row r="200" spans="1:4">
      <c r="A200" s="160">
        <v>44753</v>
      </c>
      <c r="C200" s="2">
        <v>260807</v>
      </c>
      <c r="D200" s="41">
        <v>194.19140658000001</v>
      </c>
    </row>
    <row r="201" spans="1:4">
      <c r="A201" s="160">
        <v>44754</v>
      </c>
      <c r="C201" s="2">
        <v>196611</v>
      </c>
      <c r="D201" s="41">
        <v>194.21423267</v>
      </c>
    </row>
    <row r="202" spans="1:4">
      <c r="A202" s="160">
        <v>44755</v>
      </c>
      <c r="C202" s="2">
        <v>198534</v>
      </c>
      <c r="D202" s="41">
        <v>193.51375673000001</v>
      </c>
    </row>
    <row r="203" spans="1:4">
      <c r="A203" s="160">
        <v>44756</v>
      </c>
      <c r="C203" s="2">
        <v>121185</v>
      </c>
      <c r="D203" s="41">
        <v>188.86203738</v>
      </c>
    </row>
    <row r="204" spans="1:4">
      <c r="A204" s="160">
        <v>44757</v>
      </c>
      <c r="C204" s="2">
        <v>165324</v>
      </c>
      <c r="D204" s="41">
        <v>175.25517166</v>
      </c>
    </row>
    <row r="205" spans="1:4">
      <c r="A205" s="160">
        <v>44758</v>
      </c>
      <c r="C205" s="2">
        <v>0</v>
      </c>
      <c r="D205" s="41"/>
    </row>
    <row r="206" spans="1:4">
      <c r="A206" s="160">
        <v>44759</v>
      </c>
      <c r="C206" s="2">
        <v>0</v>
      </c>
      <c r="D206" s="41"/>
    </row>
    <row r="207" spans="1:4">
      <c r="A207" s="160">
        <v>44760</v>
      </c>
      <c r="C207" s="2">
        <v>22052</v>
      </c>
      <c r="D207" s="41">
        <v>153.94930165</v>
      </c>
    </row>
    <row r="208" spans="1:4">
      <c r="A208" s="160">
        <v>44761</v>
      </c>
      <c r="C208" s="2">
        <v>155817</v>
      </c>
      <c r="D208" s="41">
        <v>126.09878126</v>
      </c>
    </row>
    <row r="209" spans="1:4">
      <c r="A209" s="160">
        <v>44762</v>
      </c>
      <c r="C209" s="2">
        <v>216801</v>
      </c>
      <c r="D209" s="41">
        <v>108.08370099</v>
      </c>
    </row>
    <row r="210" spans="1:4">
      <c r="A210" s="160">
        <v>44763</v>
      </c>
      <c r="C210" s="2">
        <v>254483</v>
      </c>
      <c r="D210" s="41">
        <v>96.506246779999998</v>
      </c>
    </row>
    <row r="211" spans="1:4">
      <c r="A211" s="160">
        <v>44764</v>
      </c>
      <c r="C211" s="2">
        <v>161891</v>
      </c>
      <c r="D211" s="41">
        <v>101.31586808</v>
      </c>
    </row>
    <row r="212" spans="1:4">
      <c r="A212" s="160">
        <v>44765</v>
      </c>
      <c r="C212" s="2">
        <v>0</v>
      </c>
      <c r="D212" s="41"/>
    </row>
    <row r="213" spans="1:4">
      <c r="A213" s="160">
        <v>44766</v>
      </c>
      <c r="C213" s="2">
        <v>0</v>
      </c>
      <c r="D213" s="41"/>
    </row>
    <row r="214" spans="1:4">
      <c r="A214" s="160">
        <v>44767</v>
      </c>
      <c r="C214" s="2">
        <v>0</v>
      </c>
      <c r="D214" s="41"/>
    </row>
    <row r="215" spans="1:4">
      <c r="A215" s="160">
        <v>44768</v>
      </c>
      <c r="C215" s="2">
        <v>187630</v>
      </c>
      <c r="D215" s="41">
        <v>101.33923199</v>
      </c>
    </row>
    <row r="216" spans="1:4">
      <c r="A216" s="160">
        <v>44769</v>
      </c>
      <c r="C216" s="2">
        <v>132811</v>
      </c>
      <c r="D216" s="41">
        <v>99.347995269999998</v>
      </c>
    </row>
    <row r="217" spans="1:4">
      <c r="A217" s="160">
        <v>44770</v>
      </c>
      <c r="C217" s="2">
        <v>24112</v>
      </c>
      <c r="D217" s="41">
        <v>99.480405189999999</v>
      </c>
    </row>
    <row r="218" spans="1:4">
      <c r="A218" s="160">
        <v>44771</v>
      </c>
      <c r="C218" s="2">
        <v>60796</v>
      </c>
      <c r="D218" s="41">
        <v>93.566877750000003</v>
      </c>
    </row>
    <row r="219" spans="1:4">
      <c r="A219" s="160">
        <v>44772</v>
      </c>
      <c r="C219" s="2">
        <v>0</v>
      </c>
      <c r="D219" s="41"/>
    </row>
    <row r="220" spans="1:4">
      <c r="A220" s="160">
        <v>44773</v>
      </c>
      <c r="C220" s="2">
        <v>0</v>
      </c>
      <c r="D220" s="41"/>
    </row>
    <row r="221" spans="1:4">
      <c r="A221" s="160">
        <v>44774</v>
      </c>
      <c r="C221" s="2">
        <v>63314</v>
      </c>
      <c r="D221" s="41">
        <v>93.891240479999993</v>
      </c>
    </row>
    <row r="222" spans="1:4">
      <c r="A222" s="160">
        <v>44775</v>
      </c>
      <c r="C222" s="2">
        <v>80597</v>
      </c>
      <c r="D222" s="41">
        <v>95.578107119999999</v>
      </c>
    </row>
    <row r="223" spans="1:4">
      <c r="A223" s="160">
        <v>44776</v>
      </c>
      <c r="C223" s="2">
        <v>73790</v>
      </c>
      <c r="D223" s="41">
        <v>90.40832091</v>
      </c>
    </row>
    <row r="224" spans="1:4">
      <c r="A224" s="160">
        <v>44777</v>
      </c>
      <c r="C224" s="2">
        <v>154202</v>
      </c>
      <c r="D224" s="41">
        <v>90.451408540000003</v>
      </c>
    </row>
    <row r="225" spans="1:4">
      <c r="A225" s="160">
        <v>44778</v>
      </c>
      <c r="C225" s="2">
        <v>39812</v>
      </c>
      <c r="D225" s="41">
        <v>90.152648690000007</v>
      </c>
    </row>
    <row r="226" spans="1:4">
      <c r="A226" s="160">
        <v>44779</v>
      </c>
      <c r="C226" s="2">
        <v>0</v>
      </c>
      <c r="D226" s="41"/>
    </row>
    <row r="227" spans="1:4">
      <c r="A227" s="160">
        <v>44780</v>
      </c>
      <c r="C227" s="2">
        <v>0</v>
      </c>
      <c r="D227" s="41"/>
    </row>
    <row r="228" spans="1:4">
      <c r="A228" s="160">
        <v>44781</v>
      </c>
      <c r="C228" s="2">
        <v>151740</v>
      </c>
      <c r="D228" s="41">
        <v>89.564181820000002</v>
      </c>
    </row>
    <row r="229" spans="1:4">
      <c r="A229" s="160">
        <v>44782</v>
      </c>
      <c r="C229" s="2">
        <v>153837</v>
      </c>
      <c r="D229" s="41">
        <v>90.10048037</v>
      </c>
    </row>
    <row r="230" spans="1:4">
      <c r="A230" s="160">
        <v>44783</v>
      </c>
      <c r="C230" s="2">
        <v>84151</v>
      </c>
      <c r="D230" s="41">
        <v>90.018085940000006</v>
      </c>
    </row>
    <row r="231" spans="1:4">
      <c r="A231" s="160">
        <v>44784</v>
      </c>
      <c r="C231" s="2">
        <v>120466</v>
      </c>
      <c r="D231" s="41">
        <v>90.289609510000005</v>
      </c>
    </row>
    <row r="232" spans="1:4">
      <c r="A232" s="160">
        <v>44785</v>
      </c>
      <c r="C232" s="2">
        <v>89660</v>
      </c>
      <c r="D232" s="41">
        <v>90.844147660000004</v>
      </c>
    </row>
    <row r="233" spans="1:4">
      <c r="A233" s="160">
        <v>44786</v>
      </c>
      <c r="C233" s="2">
        <v>0</v>
      </c>
      <c r="D233" s="41"/>
    </row>
    <row r="234" spans="1:4">
      <c r="A234" s="160">
        <v>44787</v>
      </c>
      <c r="C234" s="2">
        <v>0</v>
      </c>
      <c r="D234" s="41"/>
    </row>
    <row r="235" spans="1:4">
      <c r="A235" s="160">
        <v>44788</v>
      </c>
      <c r="C235" s="2">
        <v>35231</v>
      </c>
      <c r="D235" s="41">
        <v>91.451656209999996</v>
      </c>
    </row>
    <row r="236" spans="1:4">
      <c r="A236" s="160">
        <v>44789</v>
      </c>
      <c r="C236" s="2">
        <v>57474</v>
      </c>
      <c r="D236" s="41">
        <v>91.423229629999994</v>
      </c>
    </row>
    <row r="237" spans="1:4">
      <c r="A237" s="160">
        <v>44790</v>
      </c>
      <c r="C237" s="2">
        <v>140850</v>
      </c>
      <c r="D237" s="41">
        <v>90.992531769999999</v>
      </c>
    </row>
    <row r="238" spans="1:4">
      <c r="A238" s="160">
        <v>44791</v>
      </c>
      <c r="C238" s="2">
        <v>64365</v>
      </c>
      <c r="D238" s="41">
        <v>90.812632640000004</v>
      </c>
    </row>
    <row r="239" spans="1:4">
      <c r="A239" s="160">
        <v>44792</v>
      </c>
      <c r="C239" s="2">
        <v>51134</v>
      </c>
      <c r="D239" s="41">
        <v>90.637005709999997</v>
      </c>
    </row>
    <row r="240" spans="1:4">
      <c r="A240" s="160">
        <v>44793</v>
      </c>
      <c r="C240" s="2">
        <v>0</v>
      </c>
      <c r="D240" s="41"/>
    </row>
    <row r="241" spans="1:4">
      <c r="A241" s="160">
        <v>44794</v>
      </c>
      <c r="C241" s="2">
        <v>0</v>
      </c>
      <c r="D241" s="41"/>
    </row>
    <row r="242" spans="1:4">
      <c r="A242" s="160">
        <v>44795</v>
      </c>
      <c r="C242" s="2">
        <v>102819</v>
      </c>
      <c r="D242" s="41">
        <v>90.074925350000001</v>
      </c>
    </row>
    <row r="243" spans="1:4">
      <c r="A243" s="160">
        <v>44796</v>
      </c>
      <c r="C243" s="2">
        <v>86832</v>
      </c>
      <c r="D243" s="41">
        <v>90.3139027</v>
      </c>
    </row>
    <row r="244" spans="1:4">
      <c r="A244" s="160">
        <v>44797</v>
      </c>
      <c r="C244" s="2">
        <v>117809</v>
      </c>
      <c r="D244" s="41">
        <v>90.092931350000001</v>
      </c>
    </row>
    <row r="245" spans="1:4">
      <c r="A245" s="160">
        <v>44798</v>
      </c>
      <c r="C245" s="2">
        <v>91507</v>
      </c>
      <c r="D245" s="41">
        <v>89.902079619999995</v>
      </c>
    </row>
    <row r="246" spans="1:4">
      <c r="A246" s="160">
        <v>44799</v>
      </c>
      <c r="C246" s="2">
        <v>138647</v>
      </c>
      <c r="D246" s="41">
        <v>89.697380229999993</v>
      </c>
    </row>
    <row r="247" spans="1:4">
      <c r="A247" s="160">
        <v>44800</v>
      </c>
      <c r="C247" s="2">
        <v>0</v>
      </c>
      <c r="D247" s="41"/>
    </row>
    <row r="248" spans="1:4">
      <c r="A248" s="160">
        <v>44801</v>
      </c>
      <c r="C248" s="2">
        <v>0</v>
      </c>
      <c r="D248" s="41"/>
    </row>
    <row r="249" spans="1:4">
      <c r="A249" s="160">
        <v>44802</v>
      </c>
      <c r="C249" s="2">
        <v>112962</v>
      </c>
      <c r="D249" s="41">
        <v>88.818221170000001</v>
      </c>
    </row>
    <row r="250" spans="1:4">
      <c r="A250" s="160">
        <v>44803</v>
      </c>
      <c r="C250" s="2">
        <v>90550</v>
      </c>
      <c r="D250" s="41">
        <v>88.221429040000004</v>
      </c>
    </row>
    <row r="251" spans="1:4">
      <c r="A251" s="160">
        <v>44804</v>
      </c>
      <c r="C251" s="2">
        <v>140665</v>
      </c>
      <c r="D251" s="41">
        <v>87.755005080000004</v>
      </c>
    </row>
    <row r="252" spans="1:4">
      <c r="A252" s="160">
        <v>44805</v>
      </c>
      <c r="C252" s="2">
        <v>41608</v>
      </c>
      <c r="D252" s="41">
        <v>86.845415540000005</v>
      </c>
    </row>
    <row r="253" spans="1:4">
      <c r="A253" s="160">
        <v>44806</v>
      </c>
      <c r="C253" s="2">
        <v>53184</v>
      </c>
      <c r="D253" s="41">
        <v>86.565769779999997</v>
      </c>
    </row>
    <row r="254" spans="1:4">
      <c r="A254" s="160">
        <v>44807</v>
      </c>
      <c r="C254" s="2">
        <v>0</v>
      </c>
      <c r="D254" s="41"/>
    </row>
    <row r="255" spans="1:4">
      <c r="A255" s="160">
        <v>44808</v>
      </c>
      <c r="C255" s="2">
        <v>0</v>
      </c>
      <c r="D255" s="41"/>
    </row>
    <row r="256" spans="1:4">
      <c r="A256" s="160">
        <v>44809</v>
      </c>
      <c r="C256" s="2">
        <v>83343</v>
      </c>
      <c r="D256" s="41">
        <v>85.877739579999997</v>
      </c>
    </row>
    <row r="257" spans="1:4">
      <c r="A257" s="160">
        <v>44810</v>
      </c>
      <c r="C257" s="2">
        <v>184542</v>
      </c>
      <c r="D257" s="41">
        <v>82.334337919999996</v>
      </c>
    </row>
    <row r="258" spans="1:4">
      <c r="A258" s="160">
        <v>44811</v>
      </c>
      <c r="C258" s="2">
        <v>0</v>
      </c>
      <c r="D258" s="41"/>
    </row>
    <row r="259" spans="1:4">
      <c r="A259" s="160">
        <v>44812</v>
      </c>
      <c r="C259" s="2">
        <v>75825</v>
      </c>
      <c r="D259" s="41">
        <v>68.186926999999997</v>
      </c>
    </row>
    <row r="260" spans="1:4">
      <c r="A260" s="160">
        <v>44813</v>
      </c>
      <c r="C260" s="2">
        <v>158145</v>
      </c>
      <c r="D260" s="41">
        <v>61.20776154</v>
      </c>
    </row>
    <row r="261" spans="1:4">
      <c r="A261" s="160">
        <v>44814</v>
      </c>
      <c r="C261" s="2">
        <v>0</v>
      </c>
      <c r="D261" s="41"/>
    </row>
    <row r="262" spans="1:4">
      <c r="A262" s="160">
        <v>44815</v>
      </c>
      <c r="C262" s="2">
        <v>0</v>
      </c>
      <c r="D262" s="41"/>
    </row>
    <row r="263" spans="1:4">
      <c r="A263" s="160">
        <v>44816</v>
      </c>
      <c r="C263" s="2">
        <v>70798</v>
      </c>
      <c r="D263" s="41">
        <v>65.484100819999995</v>
      </c>
    </row>
    <row r="264" spans="1:4">
      <c r="A264" s="160">
        <v>44817</v>
      </c>
      <c r="C264" s="2">
        <v>151027</v>
      </c>
      <c r="D264" s="41">
        <v>69.290571880000002</v>
      </c>
    </row>
    <row r="265" spans="1:4">
      <c r="A265" s="160">
        <v>44818</v>
      </c>
      <c r="C265" s="2">
        <v>78037</v>
      </c>
      <c r="D265" s="41">
        <v>74.947319539999995</v>
      </c>
    </row>
    <row r="266" spans="1:4">
      <c r="A266" s="160">
        <v>44819</v>
      </c>
      <c r="C266" s="2">
        <v>106528</v>
      </c>
      <c r="D266" s="41">
        <v>77.256135</v>
      </c>
    </row>
    <row r="267" spans="1:4">
      <c r="A267" s="160">
        <v>44820</v>
      </c>
      <c r="C267" s="2">
        <v>296877</v>
      </c>
      <c r="D267" s="41">
        <v>88.9</v>
      </c>
    </row>
    <row r="268" spans="1:4">
      <c r="A268" s="160">
        <v>44821</v>
      </c>
      <c r="C268" s="2">
        <v>0</v>
      </c>
      <c r="D268" s="41"/>
    </row>
    <row r="269" spans="1:4">
      <c r="A269" s="160">
        <v>44822</v>
      </c>
      <c r="C269" s="2">
        <v>0</v>
      </c>
      <c r="D269" s="41"/>
    </row>
    <row r="270" spans="1:4">
      <c r="A270" s="160">
        <v>44823</v>
      </c>
      <c r="C270" s="2">
        <v>124252</v>
      </c>
      <c r="D270" s="41">
        <v>87.890955469999994</v>
      </c>
    </row>
    <row r="271" spans="1:4">
      <c r="A271" s="160">
        <v>44824</v>
      </c>
      <c r="C271" s="2">
        <v>373794</v>
      </c>
      <c r="D271" s="41">
        <v>89.843668699999995</v>
      </c>
    </row>
    <row r="272" spans="1:4">
      <c r="A272" s="160">
        <v>44825</v>
      </c>
      <c r="C272" s="2">
        <v>146548</v>
      </c>
      <c r="D272" s="41">
        <v>89.177536369999999</v>
      </c>
    </row>
    <row r="273" spans="1:4">
      <c r="A273" s="160">
        <v>44826</v>
      </c>
      <c r="C273" s="2">
        <v>128164</v>
      </c>
      <c r="D273" s="41">
        <v>87.463018079999998</v>
      </c>
    </row>
    <row r="274" spans="1:4">
      <c r="A274" s="160">
        <v>44827</v>
      </c>
      <c r="C274" s="2">
        <v>104654</v>
      </c>
      <c r="D274" s="41">
        <v>87.730853089999997</v>
      </c>
    </row>
    <row r="275" spans="1:4">
      <c r="A275" s="160">
        <v>44828</v>
      </c>
      <c r="C275" s="2">
        <v>0</v>
      </c>
      <c r="D275" s="41"/>
    </row>
    <row r="276" spans="1:4">
      <c r="A276" s="160">
        <v>44829</v>
      </c>
      <c r="C276" s="2">
        <v>0</v>
      </c>
      <c r="D276" s="41"/>
    </row>
    <row r="277" spans="1:4">
      <c r="A277" s="160">
        <v>44830</v>
      </c>
      <c r="C277" s="2">
        <v>153569</v>
      </c>
      <c r="D277" s="41">
        <v>87.104187690000003</v>
      </c>
    </row>
    <row r="278" spans="1:4">
      <c r="A278" s="160">
        <v>44831</v>
      </c>
      <c r="C278" s="2">
        <v>197650</v>
      </c>
      <c r="D278" s="41">
        <v>86.907297900000003</v>
      </c>
    </row>
    <row r="279" spans="1:4">
      <c r="A279" s="160">
        <v>44832</v>
      </c>
      <c r="C279" s="2">
        <v>154223</v>
      </c>
      <c r="D279" s="41">
        <v>87.236880360000001</v>
      </c>
    </row>
    <row r="280" spans="1:4">
      <c r="A280" s="160">
        <v>44833</v>
      </c>
      <c r="C280" s="2">
        <v>219358</v>
      </c>
      <c r="D280" s="41">
        <v>87.151998599999999</v>
      </c>
    </row>
    <row r="281" spans="1:4">
      <c r="A281" s="160">
        <v>44834</v>
      </c>
      <c r="C281" s="2">
        <v>180893</v>
      </c>
      <c r="D281" s="41">
        <v>88.010250810000002</v>
      </c>
    </row>
    <row r="282" spans="1:4">
      <c r="A282" s="160">
        <v>44835</v>
      </c>
      <c r="C282" s="2">
        <v>0</v>
      </c>
      <c r="D282" s="41"/>
    </row>
    <row r="283" spans="1:4">
      <c r="A283" s="160">
        <v>44836</v>
      </c>
      <c r="C283" s="2">
        <v>0</v>
      </c>
      <c r="D283" s="41"/>
    </row>
    <row r="284" spans="1:4">
      <c r="A284" s="160">
        <v>44837</v>
      </c>
      <c r="C284" s="2">
        <v>61530</v>
      </c>
      <c r="D284" s="41">
        <v>88.395132450000006</v>
      </c>
    </row>
    <row r="285" spans="1:4">
      <c r="A285" s="160">
        <v>44838</v>
      </c>
      <c r="C285" s="2">
        <v>151032</v>
      </c>
      <c r="D285" s="41">
        <v>88.451561249999997</v>
      </c>
    </row>
    <row r="286" spans="1:4">
      <c r="A286" s="160">
        <v>44839</v>
      </c>
      <c r="C286" s="2">
        <v>279749</v>
      </c>
      <c r="D286" s="41">
        <v>88.874318759999994</v>
      </c>
    </row>
    <row r="287" spans="1:4">
      <c r="A287" s="160">
        <v>44840</v>
      </c>
      <c r="C287" s="2">
        <v>125886</v>
      </c>
      <c r="D287" s="41">
        <v>88.986754680000004</v>
      </c>
    </row>
    <row r="288" spans="1:4">
      <c r="A288" s="160">
        <v>44841</v>
      </c>
      <c r="C288" s="2">
        <v>248610</v>
      </c>
      <c r="D288" s="41">
        <v>89.045272510000004</v>
      </c>
    </row>
    <row r="289" spans="1:4">
      <c r="A289" s="160">
        <v>44842</v>
      </c>
      <c r="C289" s="2">
        <v>0</v>
      </c>
      <c r="D289" s="41"/>
    </row>
    <row r="290" spans="1:4">
      <c r="A290" s="160">
        <v>44843</v>
      </c>
      <c r="C290" s="2">
        <v>0</v>
      </c>
      <c r="D290" s="41"/>
    </row>
    <row r="291" spans="1:4">
      <c r="A291" s="160">
        <v>44844</v>
      </c>
      <c r="C291" s="2">
        <v>152883</v>
      </c>
      <c r="D291" s="41">
        <v>89.360006339999998</v>
      </c>
    </row>
    <row r="292" spans="1:4">
      <c r="A292" s="160">
        <v>44845</v>
      </c>
      <c r="C292" s="2">
        <v>110863</v>
      </c>
      <c r="D292" s="41">
        <v>89.355418850000007</v>
      </c>
    </row>
    <row r="293" spans="1:4">
      <c r="A293" s="160">
        <v>44846</v>
      </c>
      <c r="C293" s="2">
        <v>0</v>
      </c>
      <c r="D293" s="41"/>
    </row>
    <row r="294" spans="1:4">
      <c r="A294" s="160">
        <v>44847</v>
      </c>
      <c r="C294" s="2">
        <v>226693</v>
      </c>
      <c r="D294" s="41">
        <v>89.025950510000001</v>
      </c>
    </row>
    <row r="295" spans="1:4">
      <c r="A295" s="160">
        <v>44848</v>
      </c>
      <c r="C295" s="2">
        <v>165946</v>
      </c>
      <c r="D295" s="41">
        <v>89.195378009999999</v>
      </c>
    </row>
    <row r="296" spans="1:4">
      <c r="A296" s="160">
        <v>44849</v>
      </c>
      <c r="C296" s="2">
        <v>0</v>
      </c>
      <c r="D296" s="41"/>
    </row>
    <row r="297" spans="1:4">
      <c r="A297" s="160">
        <v>44850</v>
      </c>
      <c r="C297" s="2">
        <v>0</v>
      </c>
      <c r="D297" s="41"/>
    </row>
    <row r="298" spans="1:4">
      <c r="A298" s="160">
        <v>44851</v>
      </c>
      <c r="C298" s="2">
        <v>115662</v>
      </c>
      <c r="D298" s="41">
        <v>89.244937399999998</v>
      </c>
    </row>
    <row r="299" spans="1:4">
      <c r="A299" s="160">
        <v>44852</v>
      </c>
      <c r="C299" s="2">
        <v>128335</v>
      </c>
      <c r="D299" s="41">
        <v>89.07390891</v>
      </c>
    </row>
    <row r="300" spans="1:4">
      <c r="A300" s="160">
        <v>44853</v>
      </c>
      <c r="C300" s="2">
        <v>351729</v>
      </c>
      <c r="D300" s="41">
        <v>88.753154269999996</v>
      </c>
    </row>
    <row r="301" spans="1:4">
      <c r="A301" s="160">
        <v>44854</v>
      </c>
      <c r="C301" s="2">
        <v>137986</v>
      </c>
      <c r="D301" s="41">
        <v>88.864097079999993</v>
      </c>
    </row>
    <row r="302" spans="1:4">
      <c r="A302" s="160">
        <v>44855</v>
      </c>
      <c r="C302" s="2">
        <v>101906</v>
      </c>
      <c r="D302" s="41">
        <v>88.901390980000002</v>
      </c>
    </row>
    <row r="303" spans="1:4">
      <c r="A303" s="160">
        <v>44856</v>
      </c>
      <c r="C303" s="2">
        <v>0</v>
      </c>
      <c r="D303" s="41"/>
    </row>
    <row r="304" spans="1:4">
      <c r="A304" s="160">
        <v>44857</v>
      </c>
      <c r="C304" s="2">
        <v>0</v>
      </c>
      <c r="D304" s="41"/>
    </row>
    <row r="305" spans="1:4">
      <c r="A305" s="160">
        <v>44858</v>
      </c>
      <c r="C305" s="2">
        <v>344536</v>
      </c>
      <c r="D305" s="41">
        <v>89.247976399999999</v>
      </c>
    </row>
    <row r="306" spans="1:4">
      <c r="A306" s="160">
        <v>44859</v>
      </c>
      <c r="C306" s="2">
        <v>662397</v>
      </c>
      <c r="D306" s="41">
        <v>89.898408140000001</v>
      </c>
    </row>
    <row r="307" spans="1:4">
      <c r="A307" s="160">
        <v>44860</v>
      </c>
      <c r="C307" s="2">
        <v>401318</v>
      </c>
      <c r="D307" s="41">
        <v>90.781627779999994</v>
      </c>
    </row>
    <row r="308" spans="1:4">
      <c r="A308" s="160">
        <v>44861</v>
      </c>
      <c r="C308" s="2">
        <v>339759</v>
      </c>
      <c r="D308" s="41">
        <v>91.916843990000004</v>
      </c>
    </row>
    <row r="309" spans="1:4">
      <c r="A309" s="160">
        <v>44862</v>
      </c>
      <c r="C309" s="2">
        <v>767967</v>
      </c>
      <c r="D309" s="41">
        <v>93.689331280000005</v>
      </c>
    </row>
    <row r="310" spans="1:4">
      <c r="A310" s="160">
        <v>44863</v>
      </c>
      <c r="C310" s="2">
        <v>0</v>
      </c>
      <c r="D310" s="41"/>
    </row>
    <row r="311" spans="1:4">
      <c r="A311" s="160">
        <v>44864</v>
      </c>
      <c r="C311" s="2">
        <v>0</v>
      </c>
      <c r="D311" s="41"/>
    </row>
    <row r="312" spans="1:4">
      <c r="A312" s="160">
        <v>44865</v>
      </c>
      <c r="C312" s="2">
        <v>595957</v>
      </c>
      <c r="D312" s="41">
        <v>97.784055370000004</v>
      </c>
    </row>
    <row r="313" spans="1:4">
      <c r="A313" s="160">
        <v>44866</v>
      </c>
      <c r="C313" s="2">
        <v>789211</v>
      </c>
      <c r="D313" s="41">
        <v>100.69204508999999</v>
      </c>
    </row>
    <row r="314" spans="1:4">
      <c r="A314" s="160">
        <v>44867</v>
      </c>
      <c r="C314" s="2">
        <v>0</v>
      </c>
      <c r="D314" s="41"/>
    </row>
    <row r="315" spans="1:4">
      <c r="A315" s="160">
        <v>44868</v>
      </c>
      <c r="C315" s="2">
        <v>134762</v>
      </c>
      <c r="D315" s="41">
        <v>101.18273994</v>
      </c>
    </row>
    <row r="316" spans="1:4">
      <c r="A316" s="160">
        <v>44869</v>
      </c>
      <c r="C316" s="2">
        <v>380721</v>
      </c>
      <c r="D316" s="41">
        <v>102.15826602</v>
      </c>
    </row>
    <row r="317" spans="1:4">
      <c r="A317" s="160">
        <v>44870</v>
      </c>
      <c r="C317" s="2">
        <v>0</v>
      </c>
      <c r="D317" s="41"/>
    </row>
    <row r="318" spans="1:4">
      <c r="A318" s="160">
        <v>44871</v>
      </c>
      <c r="C318" s="2">
        <v>0</v>
      </c>
      <c r="D318" s="41"/>
    </row>
    <row r="319" spans="1:4">
      <c r="A319" s="160">
        <v>44872</v>
      </c>
      <c r="C319" s="2">
        <v>99560</v>
      </c>
      <c r="D319" s="41">
        <v>102.21342848</v>
      </c>
    </row>
    <row r="320" spans="1:4">
      <c r="A320" s="160">
        <v>44873</v>
      </c>
      <c r="C320" s="2">
        <v>164108</v>
      </c>
      <c r="D320" s="41">
        <v>101.91506836000001</v>
      </c>
    </row>
    <row r="321" spans="1:4">
      <c r="A321" s="160">
        <v>44874</v>
      </c>
      <c r="C321" s="2">
        <v>363291</v>
      </c>
      <c r="D321" s="41">
        <v>101.79299591</v>
      </c>
    </row>
    <row r="322" spans="1:4">
      <c r="A322" s="160">
        <v>44875</v>
      </c>
      <c r="C322" s="2">
        <v>221150</v>
      </c>
      <c r="D322" s="41">
        <v>101.90676185</v>
      </c>
    </row>
    <row r="323" spans="1:4">
      <c r="A323" s="160">
        <v>44876</v>
      </c>
      <c r="C323" s="2">
        <v>139258</v>
      </c>
      <c r="D323" s="41">
        <v>102.10433303000001</v>
      </c>
    </row>
    <row r="324" spans="1:4">
      <c r="A324" s="160">
        <v>44877</v>
      </c>
      <c r="C324" s="2">
        <v>0</v>
      </c>
      <c r="D324" s="41"/>
    </row>
    <row r="325" spans="1:4">
      <c r="A325" s="160">
        <v>44878</v>
      </c>
      <c r="C325" s="2">
        <v>0</v>
      </c>
      <c r="D325" s="41"/>
    </row>
    <row r="326" spans="1:4">
      <c r="A326" s="160">
        <v>44879</v>
      </c>
      <c r="C326" s="2">
        <v>116962</v>
      </c>
      <c r="D326" s="41">
        <v>102.04336451</v>
      </c>
    </row>
    <row r="327" spans="1:4">
      <c r="A327" s="160">
        <v>44880</v>
      </c>
      <c r="C327" s="2">
        <v>0</v>
      </c>
      <c r="D327" s="41"/>
    </row>
    <row r="328" spans="1:4">
      <c r="A328" s="160">
        <v>44881</v>
      </c>
      <c r="C328" s="2">
        <v>20607</v>
      </c>
      <c r="D328" s="41">
        <v>101.49680447999999</v>
      </c>
    </row>
    <row r="329" spans="1:4">
      <c r="A329" s="160">
        <v>44882</v>
      </c>
      <c r="C329" s="2">
        <v>204971</v>
      </c>
      <c r="D329" s="41">
        <v>102.15938371</v>
      </c>
    </row>
    <row r="330" spans="1:4">
      <c r="A330" s="160">
        <v>44883</v>
      </c>
      <c r="C330" s="2">
        <v>261397</v>
      </c>
      <c r="D330" s="41">
        <v>101.71727850000001</v>
      </c>
    </row>
    <row r="331" spans="1:4">
      <c r="A331" s="160">
        <v>44884</v>
      </c>
      <c r="C331" s="2">
        <v>0</v>
      </c>
      <c r="D331" s="41"/>
    </row>
    <row r="332" spans="1:4">
      <c r="A332" s="160">
        <v>44885</v>
      </c>
      <c r="C332" s="2">
        <v>0</v>
      </c>
      <c r="D332" s="41"/>
    </row>
    <row r="333" spans="1:4">
      <c r="A333" s="160">
        <v>44886</v>
      </c>
      <c r="C333" s="2">
        <v>97514</v>
      </c>
      <c r="D333" s="41">
        <v>101.08204616</v>
      </c>
    </row>
    <row r="334" spans="1:4">
      <c r="A334" s="160">
        <v>44887</v>
      </c>
      <c r="C334" s="2">
        <v>215808</v>
      </c>
      <c r="D334" s="41">
        <v>100.2776114</v>
      </c>
    </row>
    <row r="335" spans="1:4">
      <c r="A335" s="160">
        <v>44888</v>
      </c>
      <c r="C335" s="2">
        <v>159567</v>
      </c>
      <c r="D335" s="41">
        <v>99.489829029999996</v>
      </c>
    </row>
    <row r="336" spans="1:4">
      <c r="A336" s="160">
        <v>44889</v>
      </c>
      <c r="C336" s="2">
        <v>195915</v>
      </c>
      <c r="D336" s="41">
        <v>99.70550136</v>
      </c>
    </row>
    <row r="337" spans="1:4">
      <c r="A337" s="160">
        <v>44890</v>
      </c>
      <c r="C337" s="2">
        <v>70781</v>
      </c>
      <c r="D337" s="41">
        <v>99.33968084</v>
      </c>
    </row>
    <row r="338" spans="1:4">
      <c r="A338" s="160">
        <v>44891</v>
      </c>
      <c r="C338" s="2">
        <v>0</v>
      </c>
      <c r="D338" s="41"/>
    </row>
    <row r="339" spans="1:4">
      <c r="A339" s="160">
        <v>44892</v>
      </c>
      <c r="C339" s="2">
        <v>0</v>
      </c>
      <c r="D339" s="41"/>
    </row>
    <row r="340" spans="1:4">
      <c r="A340" s="160">
        <v>44893</v>
      </c>
      <c r="C340" s="2">
        <v>88613</v>
      </c>
      <c r="D340" s="41">
        <v>98.492775320000007</v>
      </c>
    </row>
    <row r="341" spans="1:4">
      <c r="A341" s="160">
        <v>44894</v>
      </c>
      <c r="C341" s="2">
        <v>141464</v>
      </c>
      <c r="D341" s="41">
        <v>97.090729789999997</v>
      </c>
    </row>
    <row r="342" spans="1:4">
      <c r="A342" s="160">
        <v>44895</v>
      </c>
      <c r="C342" s="2">
        <v>127848</v>
      </c>
      <c r="D342" s="41">
        <v>93.976603069999996</v>
      </c>
    </row>
    <row r="343" spans="1:4">
      <c r="A343" s="160">
        <v>44896</v>
      </c>
      <c r="C343" s="2">
        <v>127606</v>
      </c>
      <c r="D343" s="41">
        <v>89.738574200000002</v>
      </c>
    </row>
    <row r="344" spans="1:4">
      <c r="A344" s="160">
        <v>44897</v>
      </c>
      <c r="C344" s="2">
        <v>113978</v>
      </c>
      <c r="D344" s="41">
        <v>85.72376423</v>
      </c>
    </row>
    <row r="345" spans="1:4">
      <c r="A345" s="160">
        <v>44898</v>
      </c>
      <c r="C345" s="2">
        <v>0</v>
      </c>
      <c r="D345" s="41"/>
    </row>
    <row r="346" spans="1:4">
      <c r="A346" s="160">
        <v>44899</v>
      </c>
      <c r="C346" s="2">
        <v>0</v>
      </c>
      <c r="D346" s="41"/>
    </row>
    <row r="347" spans="1:4">
      <c r="A347" s="160">
        <v>44900</v>
      </c>
      <c r="C347" s="2">
        <v>55348</v>
      </c>
      <c r="D347" s="41">
        <v>85.641136079999995</v>
      </c>
    </row>
    <row r="348" spans="1:4">
      <c r="A348" s="160">
        <v>44901</v>
      </c>
      <c r="C348" s="2">
        <v>264446</v>
      </c>
      <c r="D348" s="41">
        <v>85.608951090000005</v>
      </c>
    </row>
    <row r="349" spans="1:4">
      <c r="A349" s="160">
        <v>44902</v>
      </c>
      <c r="C349" s="2">
        <v>197150</v>
      </c>
      <c r="D349" s="41">
        <v>84.468169660000001</v>
      </c>
    </row>
    <row r="350" spans="1:4">
      <c r="A350" s="160">
        <v>44903</v>
      </c>
      <c r="C350" s="2">
        <v>180579</v>
      </c>
      <c r="D350" s="41">
        <v>84.507581160000001</v>
      </c>
    </row>
    <row r="351" spans="1:4">
      <c r="A351" s="160">
        <v>44904</v>
      </c>
      <c r="C351" s="2">
        <v>249641</v>
      </c>
      <c r="D351" s="41">
        <v>84.760287169999998</v>
      </c>
    </row>
    <row r="352" spans="1:4">
      <c r="A352" s="160">
        <v>44905</v>
      </c>
      <c r="C352" s="2">
        <v>0</v>
      </c>
      <c r="D352" s="41"/>
    </row>
    <row r="353" spans="1:4">
      <c r="A353" s="160">
        <v>44906</v>
      </c>
      <c r="C353" s="2">
        <v>0</v>
      </c>
      <c r="D353" s="41"/>
    </row>
    <row r="354" spans="1:4">
      <c r="A354" s="160">
        <v>44907</v>
      </c>
      <c r="C354" s="2">
        <v>72320</v>
      </c>
      <c r="D354" s="41">
        <v>85.138445790000006</v>
      </c>
    </row>
    <row r="355" spans="1:4">
      <c r="A355" s="160">
        <v>44908</v>
      </c>
      <c r="C355" s="2">
        <v>145337</v>
      </c>
      <c r="D355" s="41">
        <v>85.996447559999993</v>
      </c>
    </row>
    <row r="356" spans="1:4">
      <c r="A356" s="160">
        <v>44909</v>
      </c>
      <c r="C356" s="2">
        <v>150007</v>
      </c>
      <c r="D356" s="41">
        <v>86.785603330000001</v>
      </c>
    </row>
    <row r="357" spans="1:4">
      <c r="A357" s="160">
        <v>44910</v>
      </c>
      <c r="C357" s="2">
        <v>100201</v>
      </c>
      <c r="D357" s="41">
        <v>87.098291930000002</v>
      </c>
    </row>
    <row r="358" spans="1:4">
      <c r="A358" s="160">
        <v>44911</v>
      </c>
      <c r="C358" s="2">
        <v>207798</v>
      </c>
      <c r="D358" s="41">
        <v>87.971969259999995</v>
      </c>
    </row>
    <row r="359" spans="1:4">
      <c r="A359" s="160">
        <v>44912</v>
      </c>
      <c r="C359" s="2">
        <v>0</v>
      </c>
      <c r="D359" s="41"/>
    </row>
    <row r="360" spans="1:4">
      <c r="A360" s="160">
        <v>44913</v>
      </c>
      <c r="C360" s="2">
        <v>0</v>
      </c>
      <c r="D360" s="41"/>
    </row>
    <row r="361" spans="1:4">
      <c r="A361" s="160">
        <v>44914</v>
      </c>
      <c r="C361" s="2">
        <v>100784</v>
      </c>
      <c r="D361" s="41">
        <v>88.190618549999996</v>
      </c>
    </row>
    <row r="362" spans="1:4">
      <c r="A362" s="160">
        <v>44915</v>
      </c>
      <c r="C362" s="2">
        <v>252791</v>
      </c>
      <c r="D362" s="41">
        <v>88.651753420000006</v>
      </c>
    </row>
    <row r="363" spans="1:4">
      <c r="A363" s="160">
        <v>44916</v>
      </c>
      <c r="C363" s="2">
        <v>170669</v>
      </c>
      <c r="D363" s="41">
        <v>88.833829919999999</v>
      </c>
    </row>
    <row r="364" spans="1:4">
      <c r="A364" s="160">
        <v>44917</v>
      </c>
      <c r="C364" s="2">
        <v>124072</v>
      </c>
      <c r="D364" s="41">
        <v>87.849347949999995</v>
      </c>
    </row>
    <row r="365" spans="1:4">
      <c r="A365" s="160">
        <v>44918</v>
      </c>
      <c r="C365" s="2">
        <v>91579</v>
      </c>
      <c r="D365" s="41">
        <v>87.480192509999995</v>
      </c>
    </row>
    <row r="366" spans="1:4">
      <c r="A366" s="160">
        <v>44919</v>
      </c>
      <c r="C366" s="2">
        <v>0</v>
      </c>
      <c r="D366" s="41"/>
    </row>
    <row r="367" spans="1:4">
      <c r="A367" s="160">
        <v>44920</v>
      </c>
      <c r="C367" s="2">
        <v>0</v>
      </c>
      <c r="D367" s="41"/>
    </row>
    <row r="368" spans="1:4">
      <c r="A368" s="160">
        <v>44921</v>
      </c>
      <c r="C368" s="2">
        <v>29444</v>
      </c>
      <c r="D368" s="41">
        <v>87.376524919999994</v>
      </c>
    </row>
    <row r="369" spans="1:4">
      <c r="A369" s="160">
        <v>44922</v>
      </c>
      <c r="C369" s="2">
        <v>89991</v>
      </c>
      <c r="D369" s="41">
        <v>86.207184049999995</v>
      </c>
    </row>
    <row r="370" spans="1:4">
      <c r="A370" s="160">
        <v>44923</v>
      </c>
      <c r="C370" s="2">
        <v>110833</v>
      </c>
      <c r="D370" s="41">
        <v>86.528388469999996</v>
      </c>
    </row>
    <row r="371" spans="1:4">
      <c r="A371" s="160">
        <v>44924</v>
      </c>
      <c r="C371" s="2">
        <v>347311</v>
      </c>
      <c r="D371" s="41">
        <v>85.561146629999996</v>
      </c>
    </row>
    <row r="372" spans="1:4">
      <c r="A372" s="160">
        <v>44925</v>
      </c>
      <c r="C372" s="2">
        <v>15996</v>
      </c>
      <c r="D372" s="41">
        <v>87</v>
      </c>
    </row>
    <row r="373" spans="1:4">
      <c r="A373" s="160">
        <v>44926</v>
      </c>
      <c r="C373" s="2">
        <v>0</v>
      </c>
      <c r="D373" s="41"/>
    </row>
    <row r="374" spans="1:4">
      <c r="A374" s="160">
        <v>44927</v>
      </c>
      <c r="C374" s="2">
        <v>0</v>
      </c>
      <c r="D374" s="41"/>
    </row>
    <row r="375" spans="1:4">
      <c r="A375" s="160">
        <v>44928</v>
      </c>
      <c r="C375" s="2">
        <v>0</v>
      </c>
      <c r="D375" s="41"/>
    </row>
    <row r="376" spans="1:4">
      <c r="A376" s="160">
        <v>44929</v>
      </c>
      <c r="C376" s="2">
        <v>44783</v>
      </c>
      <c r="D376" s="41">
        <v>85.016108790000004</v>
      </c>
    </row>
    <row r="377" spans="1:4">
      <c r="A377" s="160">
        <v>44930</v>
      </c>
      <c r="C377" s="2">
        <v>125410</v>
      </c>
      <c r="D377" s="41">
        <v>86.608159630000003</v>
      </c>
    </row>
    <row r="378" spans="1:4">
      <c r="A378" s="160">
        <v>44931</v>
      </c>
      <c r="C378" s="2">
        <v>262473</v>
      </c>
      <c r="D378" s="41">
        <v>86.211804599999994</v>
      </c>
    </row>
    <row r="379" spans="1:4">
      <c r="A379" s="160">
        <v>44932</v>
      </c>
      <c r="C379" s="2">
        <v>289982</v>
      </c>
      <c r="D379" s="41">
        <v>86.397772270000004</v>
      </c>
    </row>
    <row r="380" spans="1:4">
      <c r="A380" s="160">
        <v>44933</v>
      </c>
      <c r="C380" s="2">
        <v>0</v>
      </c>
      <c r="D380" s="41"/>
    </row>
    <row r="381" spans="1:4">
      <c r="A381" s="160">
        <v>44934</v>
      </c>
      <c r="C381" s="2">
        <v>0</v>
      </c>
      <c r="D381" s="41"/>
    </row>
    <row r="382" spans="1:4">
      <c r="A382" s="160">
        <v>44935</v>
      </c>
      <c r="C382" s="2">
        <v>238271</v>
      </c>
      <c r="D382" s="41">
        <v>86.112688700000007</v>
      </c>
    </row>
    <row r="383" spans="1:4">
      <c r="A383" s="160">
        <v>44936</v>
      </c>
      <c r="C383" s="2">
        <v>217674</v>
      </c>
      <c r="D383" s="41">
        <v>86.565879929999994</v>
      </c>
    </row>
    <row r="384" spans="1:4">
      <c r="A384" s="160">
        <v>44937</v>
      </c>
      <c r="C384" s="2">
        <v>214850</v>
      </c>
      <c r="D384" s="41">
        <v>86.550752849999995</v>
      </c>
    </row>
    <row r="385" spans="1:4">
      <c r="A385" s="160">
        <v>44938</v>
      </c>
      <c r="C385" s="2">
        <v>135571</v>
      </c>
      <c r="D385" s="41">
        <v>86.598186920000003</v>
      </c>
    </row>
    <row r="386" spans="1:4">
      <c r="A386" s="160">
        <v>44939</v>
      </c>
      <c r="C386" s="2">
        <v>368078</v>
      </c>
      <c r="D386" s="41">
        <v>87.064268519999999</v>
      </c>
    </row>
    <row r="387" spans="1:4">
      <c r="A387" s="160">
        <v>44940</v>
      </c>
      <c r="C387" s="2">
        <v>0</v>
      </c>
      <c r="D387" s="41"/>
    </row>
    <row r="388" spans="1:4">
      <c r="A388" s="160">
        <v>44941</v>
      </c>
      <c r="C388" s="2">
        <v>0</v>
      </c>
      <c r="D388" s="41"/>
    </row>
    <row r="389" spans="1:4">
      <c r="A389" s="160">
        <v>44942</v>
      </c>
      <c r="C389" s="2">
        <v>265562</v>
      </c>
      <c r="D389" s="41">
        <v>87.147497189999996</v>
      </c>
    </row>
    <row r="390" spans="1:4">
      <c r="A390" s="160">
        <v>44943</v>
      </c>
      <c r="C390" s="2">
        <v>218814</v>
      </c>
      <c r="D390" s="41">
        <v>87.10257593</v>
      </c>
    </row>
    <row r="391" spans="1:4">
      <c r="A391" s="160">
        <v>44944</v>
      </c>
      <c r="C391" s="2">
        <v>404111</v>
      </c>
      <c r="D391" s="41">
        <v>87.110703490000006</v>
      </c>
    </row>
    <row r="392" spans="1:4">
      <c r="A392" s="160">
        <v>44945</v>
      </c>
      <c r="C392" s="2">
        <v>290228</v>
      </c>
      <c r="D392" s="41">
        <v>87.098406179999998</v>
      </c>
    </row>
    <row r="393" spans="1:4">
      <c r="A393" s="160">
        <v>44946</v>
      </c>
      <c r="C393" s="2">
        <v>384310</v>
      </c>
      <c r="D393" s="41">
        <v>87.236077850000001</v>
      </c>
    </row>
    <row r="394" spans="1:4">
      <c r="A394" s="160">
        <v>44947</v>
      </c>
      <c r="C394" s="2">
        <v>0</v>
      </c>
      <c r="D394" s="41"/>
    </row>
    <row r="395" spans="1:4">
      <c r="A395" s="160">
        <v>44948</v>
      </c>
      <c r="C395" s="2">
        <v>0</v>
      </c>
      <c r="D395" s="41"/>
    </row>
    <row r="396" spans="1:4">
      <c r="A396" s="160">
        <v>44949</v>
      </c>
      <c r="C396" s="2">
        <v>47992</v>
      </c>
      <c r="D396" s="41">
        <v>87.232642940000005</v>
      </c>
    </row>
    <row r="397" spans="1:4">
      <c r="A397" s="160">
        <v>44950</v>
      </c>
      <c r="C397" s="2">
        <v>273190</v>
      </c>
      <c r="D397" s="41">
        <v>87.134368019999997</v>
      </c>
    </row>
    <row r="398" spans="1:4">
      <c r="A398" s="160">
        <v>44951</v>
      </c>
      <c r="C398" s="2">
        <v>459902</v>
      </c>
      <c r="D398" s="41">
        <v>87.123051750000002</v>
      </c>
    </row>
    <row r="399" spans="1:4">
      <c r="A399" s="160">
        <v>44952</v>
      </c>
      <c r="C399" s="2">
        <v>463481</v>
      </c>
      <c r="D399" s="41">
        <v>88.082389019999994</v>
      </c>
    </row>
    <row r="400" spans="1:4">
      <c r="A400" s="160">
        <v>44953</v>
      </c>
      <c r="C400" s="2">
        <v>523561</v>
      </c>
      <c r="D400" s="41">
        <v>88.882536990000006</v>
      </c>
    </row>
    <row r="401" spans="1:4">
      <c r="A401" s="160">
        <v>44954</v>
      </c>
      <c r="C401" s="2">
        <v>0</v>
      </c>
      <c r="D401" s="41"/>
    </row>
    <row r="402" spans="1:4">
      <c r="A402" s="160">
        <v>44955</v>
      </c>
      <c r="C402" s="2">
        <v>0</v>
      </c>
      <c r="D402" s="41"/>
    </row>
    <row r="403" spans="1:4">
      <c r="A403" s="160">
        <v>44956</v>
      </c>
      <c r="C403" s="2">
        <v>523686</v>
      </c>
      <c r="D403" s="41">
        <v>91.108430709999993</v>
      </c>
    </row>
    <row r="404" spans="1:4">
      <c r="A404" s="160">
        <v>44957</v>
      </c>
      <c r="C404" s="2">
        <v>629825</v>
      </c>
      <c r="D404" s="41">
        <v>93.028065010000006</v>
      </c>
    </row>
    <row r="405" spans="1:4">
      <c r="A405" s="160">
        <v>44958</v>
      </c>
      <c r="C405" s="2">
        <v>487633</v>
      </c>
      <c r="D405" s="41">
        <v>94.937273520000005</v>
      </c>
    </row>
    <row r="406" spans="1:4">
      <c r="A406" s="160">
        <v>44959</v>
      </c>
      <c r="C406" s="2">
        <v>161953</v>
      </c>
      <c r="D406" s="41">
        <v>94.91646317</v>
      </c>
    </row>
    <row r="407" spans="1:4">
      <c r="A407" s="160">
        <v>44960</v>
      </c>
      <c r="C407" s="2">
        <v>319478</v>
      </c>
      <c r="D407" s="41">
        <v>95.542832239999996</v>
      </c>
    </row>
    <row r="408" spans="1:4">
      <c r="A408" s="160">
        <v>44961</v>
      </c>
      <c r="C408" s="2">
        <v>0</v>
      </c>
      <c r="D408" s="41"/>
    </row>
    <row r="409" spans="1:4">
      <c r="A409" s="160">
        <v>44962</v>
      </c>
      <c r="C409" s="2">
        <v>0</v>
      </c>
      <c r="D409" s="41"/>
    </row>
    <row r="410" spans="1:4">
      <c r="A410" s="160">
        <v>44963</v>
      </c>
      <c r="C410" s="2">
        <v>231332</v>
      </c>
      <c r="D410" s="41">
        <v>95.306008590000005</v>
      </c>
    </row>
    <row r="411" spans="1:4">
      <c r="A411" s="160">
        <v>44964</v>
      </c>
      <c r="C411" s="2">
        <v>389394</v>
      </c>
      <c r="D411" s="41">
        <v>96.464138820000002</v>
      </c>
    </row>
    <row r="412" spans="1:4">
      <c r="A412" s="160">
        <v>44965</v>
      </c>
      <c r="C412" s="2">
        <v>294889</v>
      </c>
      <c r="D412" s="41">
        <v>97.163701970000005</v>
      </c>
    </row>
    <row r="413" spans="1:4">
      <c r="A413" s="160">
        <v>44966</v>
      </c>
      <c r="C413" s="2">
        <v>349215</v>
      </c>
      <c r="D413" s="41">
        <v>97.524797699999993</v>
      </c>
    </row>
    <row r="414" spans="1:4">
      <c r="A414" s="160">
        <v>44967</v>
      </c>
      <c r="C414" s="2">
        <v>227692</v>
      </c>
      <c r="D414" s="41">
        <v>98.096930139999998</v>
      </c>
    </row>
    <row r="415" spans="1:4">
      <c r="A415" s="160">
        <v>44968</v>
      </c>
      <c r="C415" s="2">
        <v>0</v>
      </c>
      <c r="D415" s="41"/>
    </row>
    <row r="416" spans="1:4">
      <c r="A416" s="160">
        <v>44969</v>
      </c>
      <c r="C416" s="2">
        <v>0</v>
      </c>
      <c r="D416" s="41"/>
    </row>
    <row r="417" spans="1:4">
      <c r="A417" s="160">
        <v>44970</v>
      </c>
      <c r="C417" s="2">
        <v>635636</v>
      </c>
      <c r="D417" s="41">
        <v>99.546094479999994</v>
      </c>
    </row>
    <row r="418" spans="1:4">
      <c r="A418" s="160">
        <v>44971</v>
      </c>
      <c r="C418" s="2">
        <v>981858</v>
      </c>
      <c r="D418" s="41">
        <v>100.15122819</v>
      </c>
    </row>
    <row r="419" spans="1:4">
      <c r="A419" s="160">
        <v>44972</v>
      </c>
      <c r="C419" s="2">
        <v>432832</v>
      </c>
      <c r="D419" s="41">
        <v>100.17235162</v>
      </c>
    </row>
    <row r="420" spans="1:4">
      <c r="A420" s="160">
        <v>44973</v>
      </c>
      <c r="C420" s="2">
        <v>387096</v>
      </c>
      <c r="D420" s="41">
        <v>100.59076689</v>
      </c>
    </row>
    <row r="421" spans="1:4">
      <c r="A421" s="160">
        <v>44974</v>
      </c>
      <c r="C421" s="2">
        <v>299336</v>
      </c>
      <c r="D421" s="41">
        <v>100.25931434</v>
      </c>
    </row>
    <row r="422" spans="1:4">
      <c r="A422" s="160">
        <v>44975</v>
      </c>
      <c r="C422" s="2">
        <v>0</v>
      </c>
      <c r="D422" s="41"/>
    </row>
    <row r="423" spans="1:4">
      <c r="A423" s="160">
        <v>44976</v>
      </c>
      <c r="C423" s="2">
        <v>0</v>
      </c>
      <c r="D423" s="41"/>
    </row>
    <row r="424" spans="1:4">
      <c r="A424" s="160">
        <v>44977</v>
      </c>
      <c r="C424" s="2">
        <v>0</v>
      </c>
      <c r="D424" s="41"/>
    </row>
    <row r="425" spans="1:4">
      <c r="A425" s="160">
        <v>44978</v>
      </c>
      <c r="C425" s="2">
        <v>0</v>
      </c>
      <c r="D425" s="41"/>
    </row>
    <row r="426" spans="1:4">
      <c r="A426" s="160">
        <v>44979</v>
      </c>
      <c r="C426" s="2">
        <v>195042</v>
      </c>
      <c r="D426" s="41">
        <v>100.14850595999999</v>
      </c>
    </row>
    <row r="427" spans="1:4">
      <c r="A427" s="160">
        <v>44980</v>
      </c>
      <c r="C427" s="2">
        <v>359368</v>
      </c>
      <c r="D427" s="41">
        <v>100.8577415</v>
      </c>
    </row>
    <row r="428" spans="1:4">
      <c r="A428" s="160">
        <v>44981</v>
      </c>
      <c r="C428" s="2">
        <v>260836</v>
      </c>
      <c r="D428" s="41">
        <v>100.64298999</v>
      </c>
    </row>
    <row r="429" spans="1:4">
      <c r="A429" s="160">
        <v>44982</v>
      </c>
      <c r="C429" s="2">
        <v>0</v>
      </c>
      <c r="D429" s="41"/>
    </row>
    <row r="430" spans="1:4">
      <c r="A430" s="160">
        <v>44983</v>
      </c>
      <c r="C430" s="2">
        <v>0</v>
      </c>
      <c r="D430" s="41"/>
    </row>
    <row r="431" spans="1:4">
      <c r="A431" s="160">
        <v>44984</v>
      </c>
      <c r="C431" s="2">
        <v>197074</v>
      </c>
      <c r="D431" s="41">
        <v>100.07727034</v>
      </c>
    </row>
    <row r="432" spans="1:4">
      <c r="A432" s="160">
        <v>44985</v>
      </c>
      <c r="C432" s="2">
        <v>392844</v>
      </c>
      <c r="D432" s="41">
        <v>99.791122650000005</v>
      </c>
    </row>
    <row r="433" spans="1:4">
      <c r="A433" s="160">
        <v>44986</v>
      </c>
      <c r="C433" s="2">
        <v>267292</v>
      </c>
      <c r="D433" s="2">
        <v>99.621652569999995</v>
      </c>
    </row>
    <row r="434" spans="1:4">
      <c r="A434" s="160">
        <v>44987</v>
      </c>
      <c r="C434" s="2">
        <v>387635</v>
      </c>
      <c r="D434" s="2">
        <v>99.257451059999994</v>
      </c>
    </row>
    <row r="435" spans="1:4">
      <c r="A435" s="160">
        <v>44988</v>
      </c>
      <c r="C435" s="2">
        <v>297992</v>
      </c>
      <c r="D435" s="2">
        <v>98.673632170000005</v>
      </c>
    </row>
    <row r="436" spans="1:4">
      <c r="A436" s="160">
        <v>44989</v>
      </c>
      <c r="C436" s="2">
        <v>0</v>
      </c>
    </row>
    <row r="437" spans="1:4">
      <c r="A437" s="160">
        <v>44990</v>
      </c>
      <c r="C437" s="2">
        <v>0</v>
      </c>
    </row>
    <row r="438" spans="1:4">
      <c r="A438" s="160">
        <v>44991</v>
      </c>
      <c r="C438" s="2">
        <v>312372</v>
      </c>
      <c r="D438" s="2">
        <v>98.481711509999997</v>
      </c>
    </row>
    <row r="439" spans="1:4">
      <c r="A439" s="160">
        <v>44992</v>
      </c>
      <c r="C439" s="2">
        <v>266056</v>
      </c>
      <c r="D439" s="2">
        <v>98.400361050000001</v>
      </c>
    </row>
    <row r="440" spans="1:4">
      <c r="A440" s="160">
        <v>44993</v>
      </c>
      <c r="C440" s="2">
        <v>303209</v>
      </c>
      <c r="D440" s="2">
        <v>98.537664109999994</v>
      </c>
    </row>
    <row r="441" spans="1:4">
      <c r="A441" s="160">
        <v>44994</v>
      </c>
      <c r="C441" s="2">
        <v>257791</v>
      </c>
      <c r="D441" s="2">
        <v>98.299238560000006</v>
      </c>
    </row>
    <row r="442" spans="1:4">
      <c r="A442" s="160">
        <v>44995</v>
      </c>
      <c r="C442" s="2">
        <v>537104</v>
      </c>
      <c r="D442" s="2">
        <v>98.21136113</v>
      </c>
    </row>
    <row r="443" spans="1:4">
      <c r="A443" s="160">
        <v>44996</v>
      </c>
      <c r="C443" s="2">
        <v>0</v>
      </c>
    </row>
    <row r="444" spans="1:4">
      <c r="A444" s="160">
        <v>44997</v>
      </c>
      <c r="C444" s="2">
        <v>0</v>
      </c>
    </row>
    <row r="445" spans="1:4">
      <c r="A445" s="160">
        <v>44998</v>
      </c>
      <c r="C445" s="2">
        <v>147535</v>
      </c>
      <c r="D445" s="2">
        <v>98.304554240000002</v>
      </c>
    </row>
    <row r="446" spans="1:4">
      <c r="A446" s="160">
        <v>44999</v>
      </c>
      <c r="C446" s="2">
        <v>145765</v>
      </c>
      <c r="D446" s="2">
        <v>98.204010220000001</v>
      </c>
    </row>
    <row r="447" spans="1:4">
      <c r="A447" s="160">
        <v>45000</v>
      </c>
      <c r="C447" s="2">
        <v>190361</v>
      </c>
      <c r="D447" s="2">
        <v>98.237011780000003</v>
      </c>
    </row>
    <row r="448" spans="1:4">
      <c r="A448" s="160">
        <v>45001</v>
      </c>
      <c r="C448" s="2">
        <v>315217</v>
      </c>
      <c r="D448" s="2">
        <v>98.20142371</v>
      </c>
    </row>
    <row r="449" spans="1:4">
      <c r="A449" s="160">
        <v>45002</v>
      </c>
      <c r="C449" s="2">
        <v>293933</v>
      </c>
      <c r="D449" s="2">
        <v>98.075514479999995</v>
      </c>
    </row>
    <row r="450" spans="1:4">
      <c r="A450" s="160">
        <v>45003</v>
      </c>
      <c r="C450" s="2">
        <v>0</v>
      </c>
    </row>
    <row r="451" spans="1:4">
      <c r="A451" s="160">
        <v>45004</v>
      </c>
      <c r="C451" s="2">
        <v>0</v>
      </c>
    </row>
    <row r="452" spans="1:4">
      <c r="A452" s="160">
        <v>45005</v>
      </c>
      <c r="C452" s="2">
        <v>237566</v>
      </c>
      <c r="D452" s="2">
        <v>98.03568199</v>
      </c>
    </row>
    <row r="453" spans="1:4">
      <c r="A453" s="160">
        <v>45006</v>
      </c>
      <c r="C453" s="2">
        <v>181690</v>
      </c>
      <c r="D453" s="2">
        <v>97.824297040000005</v>
      </c>
    </row>
    <row r="454" spans="1:4">
      <c r="A454" s="160">
        <v>45007</v>
      </c>
      <c r="C454" s="2">
        <v>236295</v>
      </c>
      <c r="D454" s="2">
        <v>97.49319989</v>
      </c>
    </row>
    <row r="455" spans="1:4">
      <c r="A455" s="160">
        <v>45008</v>
      </c>
      <c r="C455" s="2">
        <v>180956</v>
      </c>
      <c r="D455" s="2">
        <v>97.072817700000002</v>
      </c>
    </row>
    <row r="456" spans="1:4">
      <c r="A456" s="160">
        <v>45009</v>
      </c>
      <c r="C456" s="2">
        <v>133065</v>
      </c>
      <c r="D456" s="2">
        <v>95.821111860000002</v>
      </c>
    </row>
    <row r="457" spans="1:4">
      <c r="A457" s="160">
        <v>45010</v>
      </c>
      <c r="C457" s="2">
        <v>0</v>
      </c>
    </row>
    <row r="458" spans="1:4">
      <c r="A458" s="160">
        <v>45011</v>
      </c>
      <c r="C458" s="2">
        <v>0</v>
      </c>
    </row>
    <row r="459" spans="1:4">
      <c r="A459" s="160">
        <v>45012</v>
      </c>
      <c r="C459" s="2">
        <v>294234</v>
      </c>
      <c r="D459" s="2">
        <v>95.378604170000003</v>
      </c>
    </row>
    <row r="460" spans="1:4">
      <c r="A460" s="160">
        <v>45013</v>
      </c>
      <c r="C460" s="2">
        <v>443948</v>
      </c>
      <c r="D460" s="2">
        <v>97.220055720000005</v>
      </c>
    </row>
    <row r="461" spans="1:4">
      <c r="A461" s="160">
        <v>45014</v>
      </c>
      <c r="C461" s="2">
        <v>211876</v>
      </c>
      <c r="D461" s="2">
        <v>97.039937030000004</v>
      </c>
    </row>
    <row r="462" spans="1:4">
      <c r="A462" s="160">
        <v>45015</v>
      </c>
      <c r="C462" s="2">
        <v>116750</v>
      </c>
      <c r="D462" s="2">
        <v>96.201538749999997</v>
      </c>
    </row>
    <row r="463" spans="1:4">
      <c r="A463" s="160">
        <v>45016</v>
      </c>
      <c r="C463" s="2">
        <v>1056553</v>
      </c>
      <c r="D463" s="2">
        <v>95.706896819999997</v>
      </c>
    </row>
    <row r="464" spans="1:4">
      <c r="A464" s="160">
        <v>45017</v>
      </c>
      <c r="C464" s="2">
        <v>0</v>
      </c>
    </row>
    <row r="465" spans="1:4">
      <c r="A465" s="160">
        <v>45018</v>
      </c>
      <c r="C465" s="2">
        <v>0</v>
      </c>
    </row>
    <row r="466" spans="1:4">
      <c r="A466" s="160">
        <v>45019</v>
      </c>
      <c r="C466" s="2">
        <v>20614</v>
      </c>
      <c r="D466" s="2">
        <v>96.125843599999996</v>
      </c>
    </row>
    <row r="467" spans="1:4">
      <c r="A467" s="160">
        <v>45020</v>
      </c>
      <c r="C467" s="2">
        <v>66100</v>
      </c>
      <c r="D467" s="2">
        <v>96.157980330000001</v>
      </c>
    </row>
    <row r="468" spans="1:4">
      <c r="A468" s="160">
        <v>45021</v>
      </c>
      <c r="C468" s="2">
        <v>197978</v>
      </c>
      <c r="D468" s="2">
        <v>95.430908979999998</v>
      </c>
    </row>
    <row r="469" spans="1:4">
      <c r="A469" s="160">
        <v>45022</v>
      </c>
      <c r="C469" s="2">
        <v>90822</v>
      </c>
      <c r="D469" s="2">
        <v>94.57126384</v>
      </c>
    </row>
    <row r="470" spans="1:4">
      <c r="A470" s="160">
        <v>45023</v>
      </c>
      <c r="C470" s="2">
        <v>0</v>
      </c>
    </row>
    <row r="471" spans="1:4">
      <c r="A471" s="160">
        <v>45024</v>
      </c>
      <c r="C471" s="2">
        <v>0</v>
      </c>
    </row>
    <row r="472" spans="1:4">
      <c r="A472" s="160">
        <v>45025</v>
      </c>
      <c r="C472" s="2">
        <v>0</v>
      </c>
    </row>
    <row r="473" spans="1:4">
      <c r="A473" s="160">
        <v>45026</v>
      </c>
      <c r="C473" s="2">
        <v>109847</v>
      </c>
      <c r="D473" s="2">
        <v>94.818980940000003</v>
      </c>
    </row>
    <row r="474" spans="1:4">
      <c r="A474" s="160">
        <v>45027</v>
      </c>
      <c r="C474" s="2">
        <v>229845</v>
      </c>
      <c r="D474" s="2">
        <v>94.874526309999993</v>
      </c>
    </row>
    <row r="475" spans="1:4">
      <c r="A475" s="160">
        <v>45028</v>
      </c>
      <c r="C475" s="2">
        <v>153325</v>
      </c>
      <c r="D475" s="2">
        <v>94.86926081</v>
      </c>
    </row>
    <row r="476" spans="1:4">
      <c r="A476" s="160">
        <v>45029</v>
      </c>
      <c r="C476" s="2">
        <v>100843</v>
      </c>
      <c r="D476" s="2">
        <v>94.883015569999998</v>
      </c>
    </row>
    <row r="477" spans="1:4">
      <c r="A477" s="160">
        <v>45030</v>
      </c>
      <c r="C477" s="2">
        <v>240805</v>
      </c>
      <c r="D477" s="2">
        <v>94.734634659999998</v>
      </c>
    </row>
    <row r="478" spans="1:4">
      <c r="A478" s="160">
        <v>45031</v>
      </c>
      <c r="C478" s="2">
        <v>0</v>
      </c>
    </row>
    <row r="479" spans="1:4">
      <c r="A479" s="160">
        <v>45032</v>
      </c>
      <c r="C479" s="2">
        <v>0</v>
      </c>
    </row>
    <row r="480" spans="1:4">
      <c r="A480" s="160">
        <v>45033</v>
      </c>
      <c r="C480" s="2">
        <v>111538</v>
      </c>
      <c r="D480" s="2">
        <v>94.391934579999997</v>
      </c>
    </row>
    <row r="481" spans="1:4">
      <c r="A481" s="160">
        <v>45034</v>
      </c>
      <c r="C481" s="2">
        <v>52904</v>
      </c>
      <c r="D481" s="2">
        <v>94.241167009999998</v>
      </c>
    </row>
    <row r="482" spans="1:4">
      <c r="A482" s="160">
        <v>45035</v>
      </c>
      <c r="C482" s="2">
        <v>396583</v>
      </c>
      <c r="D482" s="2">
        <v>94.646192170000006</v>
      </c>
    </row>
    <row r="483" spans="1:4">
      <c r="A483" s="160">
        <v>45036</v>
      </c>
      <c r="C483" s="2">
        <v>413329</v>
      </c>
      <c r="D483" s="2">
        <v>94.666174170000005</v>
      </c>
    </row>
    <row r="484" spans="1:4">
      <c r="A484" s="160">
        <v>45037</v>
      </c>
      <c r="C484" s="2">
        <v>0</v>
      </c>
    </row>
    <row r="485" spans="1:4">
      <c r="A485" s="160">
        <v>45038</v>
      </c>
      <c r="C485" s="2">
        <v>0</v>
      </c>
    </row>
    <row r="486" spans="1:4">
      <c r="A486" s="160">
        <v>45039</v>
      </c>
      <c r="C486" s="2">
        <v>0</v>
      </c>
    </row>
    <row r="487" spans="1:4">
      <c r="A487" s="160">
        <v>45040</v>
      </c>
      <c r="C487" s="2">
        <v>149358</v>
      </c>
      <c r="D487" s="2">
        <v>94.959921260000002</v>
      </c>
    </row>
    <row r="488" spans="1:4">
      <c r="A488" s="160">
        <v>45041</v>
      </c>
      <c r="C488" s="2">
        <v>490405</v>
      </c>
      <c r="D488" s="2">
        <v>95.080253040000002</v>
      </c>
    </row>
    <row r="489" spans="1:4">
      <c r="A489" s="160">
        <v>45042</v>
      </c>
      <c r="C489" s="2">
        <v>205094</v>
      </c>
      <c r="D489" s="2">
        <v>95.169257430000002</v>
      </c>
    </row>
    <row r="490" spans="1:4">
      <c r="A490" s="160">
        <v>45043</v>
      </c>
      <c r="C490" s="2">
        <v>360726</v>
      </c>
      <c r="D490" s="2">
        <v>95.786108760000005</v>
      </c>
    </row>
    <row r="491" spans="1:4">
      <c r="A491" s="160">
        <v>45044</v>
      </c>
      <c r="C491" s="2">
        <v>545649</v>
      </c>
      <c r="D491" s="2">
        <v>96.912160189999994</v>
      </c>
    </row>
    <row r="492" spans="1:4">
      <c r="A492" s="160">
        <v>45045</v>
      </c>
      <c r="C492" s="2">
        <v>0</v>
      </c>
    </row>
    <row r="493" spans="1:4">
      <c r="A493" s="160">
        <v>45046</v>
      </c>
      <c r="C493" s="2">
        <v>0</v>
      </c>
    </row>
    <row r="494" spans="1:4">
      <c r="A494" s="160">
        <v>45047</v>
      </c>
      <c r="C494" s="2">
        <v>0</v>
      </c>
    </row>
    <row r="495" spans="1:4">
      <c r="A495" s="160">
        <v>45048</v>
      </c>
      <c r="C495" s="2">
        <v>55380</v>
      </c>
      <c r="D495" s="2">
        <v>97.406757490000004</v>
      </c>
    </row>
    <row r="496" spans="1:4">
      <c r="A496" s="160">
        <v>45049</v>
      </c>
      <c r="C496" s="2">
        <v>191779</v>
      </c>
      <c r="D496" s="2">
        <v>97.465813249999997</v>
      </c>
    </row>
    <row r="497" spans="1:4">
      <c r="A497" s="160">
        <v>45050</v>
      </c>
      <c r="C497" s="2">
        <v>1040082</v>
      </c>
      <c r="D497" s="2">
        <v>99.401166129999993</v>
      </c>
    </row>
    <row r="498" spans="1:4">
      <c r="A498" s="160">
        <v>45051</v>
      </c>
      <c r="C498" s="2">
        <v>484147</v>
      </c>
      <c r="D498" s="2">
        <v>100.19663069000001</v>
      </c>
    </row>
    <row r="499" spans="1:4">
      <c r="A499" s="160">
        <v>45052</v>
      </c>
      <c r="C499" s="2">
        <v>0</v>
      </c>
    </row>
    <row r="500" spans="1:4">
      <c r="A500" s="160">
        <v>45053</v>
      </c>
      <c r="C500" s="2">
        <v>0</v>
      </c>
    </row>
    <row r="501" spans="1:4">
      <c r="A501" s="160">
        <v>45054</v>
      </c>
      <c r="C501" s="2">
        <v>911732</v>
      </c>
      <c r="D501" s="2">
        <v>100.12000587</v>
      </c>
    </row>
    <row r="502" spans="1:4">
      <c r="A502" s="160">
        <v>45055</v>
      </c>
      <c r="C502" s="2">
        <v>304812</v>
      </c>
      <c r="D502" s="2">
        <v>100.04720286</v>
      </c>
    </row>
    <row r="503" spans="1:4">
      <c r="A503" s="160">
        <v>45056</v>
      </c>
      <c r="C503" s="2">
        <v>429610</v>
      </c>
      <c r="D503" s="2">
        <v>99.996674119999994</v>
      </c>
    </row>
    <row r="504" spans="1:4">
      <c r="A504" s="160">
        <v>45057</v>
      </c>
      <c r="C504" s="2">
        <v>734059</v>
      </c>
      <c r="D504" s="2">
        <v>99.987758869999993</v>
      </c>
    </row>
    <row r="505" spans="1:4">
      <c r="A505" s="160">
        <v>45058</v>
      </c>
      <c r="C505" s="2">
        <v>368964</v>
      </c>
      <c r="D505" s="2">
        <v>99.927679819999994</v>
      </c>
    </row>
    <row r="506" spans="1:4">
      <c r="A506" s="160">
        <v>45059</v>
      </c>
      <c r="C506" s="2">
        <v>0</v>
      </c>
    </row>
    <row r="507" spans="1:4">
      <c r="A507" s="160">
        <v>45060</v>
      </c>
      <c r="C507" s="2">
        <v>0</v>
      </c>
    </row>
    <row r="508" spans="1:4">
      <c r="A508" s="160">
        <v>45061</v>
      </c>
      <c r="C508" s="2">
        <v>187638</v>
      </c>
      <c r="D508" s="2">
        <v>100.23227571</v>
      </c>
    </row>
    <row r="509" spans="1:4">
      <c r="A509" s="160">
        <v>45062</v>
      </c>
      <c r="C509" s="2">
        <v>710747</v>
      </c>
      <c r="D509" s="2">
        <v>100.54187804</v>
      </c>
    </row>
    <row r="510" spans="1:4">
      <c r="A510" s="160">
        <v>45063</v>
      </c>
      <c r="C510" s="2">
        <v>646199</v>
      </c>
      <c r="D510" s="2">
        <v>101.98326775</v>
      </c>
    </row>
    <row r="511" spans="1:4">
      <c r="A511" s="160">
        <v>45064</v>
      </c>
      <c r="C511" s="2">
        <v>302203</v>
      </c>
      <c r="D511" s="2">
        <v>102.64192599</v>
      </c>
    </row>
    <row r="512" spans="1:4">
      <c r="A512" s="160">
        <v>45065</v>
      </c>
      <c r="C512" s="2">
        <v>613537</v>
      </c>
      <c r="D512" s="2">
        <v>105.38835994999999</v>
      </c>
    </row>
    <row r="513" spans="1:4">
      <c r="A513" s="160">
        <v>45066</v>
      </c>
      <c r="C513" s="2">
        <v>0</v>
      </c>
    </row>
    <row r="514" spans="1:4">
      <c r="A514" s="160">
        <v>45067</v>
      </c>
      <c r="C514" s="2">
        <v>0</v>
      </c>
    </row>
    <row r="515" spans="1:4">
      <c r="A515" s="160">
        <v>45068</v>
      </c>
      <c r="C515" s="2">
        <v>441796</v>
      </c>
      <c r="D515" s="2">
        <v>110.20631255000001</v>
      </c>
    </row>
    <row r="516" spans="1:4">
      <c r="A516" s="160">
        <v>45069</v>
      </c>
      <c r="C516" s="2">
        <v>697536</v>
      </c>
      <c r="D516" s="2">
        <v>117.67996522</v>
      </c>
    </row>
    <row r="517" spans="1:4">
      <c r="A517" s="160">
        <v>45070</v>
      </c>
      <c r="C517" s="2">
        <v>944144</v>
      </c>
      <c r="D517" s="2">
        <v>128.72258855999999</v>
      </c>
    </row>
    <row r="518" spans="1:4">
      <c r="A518" s="160">
        <v>45071</v>
      </c>
      <c r="C518" s="2">
        <v>694500</v>
      </c>
      <c r="D518" s="2">
        <v>135.26424517000001</v>
      </c>
    </row>
    <row r="519" spans="1:4">
      <c r="A519" s="160">
        <v>45072</v>
      </c>
      <c r="C519" s="2">
        <v>426868</v>
      </c>
      <c r="D519" s="2">
        <v>135.44788170000001</v>
      </c>
    </row>
    <row r="520" spans="1:4">
      <c r="A520" s="160">
        <v>45073</v>
      </c>
      <c r="C520" s="2">
        <v>0</v>
      </c>
    </row>
    <row r="521" spans="1:4">
      <c r="A521" s="160">
        <v>45074</v>
      </c>
      <c r="C521" s="2">
        <v>0</v>
      </c>
    </row>
    <row r="522" spans="1:4">
      <c r="A522" s="160">
        <v>45075</v>
      </c>
      <c r="C522" s="2">
        <v>216800</v>
      </c>
      <c r="D522" s="2">
        <v>133.35931314000001</v>
      </c>
    </row>
    <row r="523" spans="1:4">
      <c r="A523" s="160">
        <v>45076</v>
      </c>
      <c r="C523" s="2">
        <v>262766</v>
      </c>
      <c r="D523" s="2">
        <v>132.76931707</v>
      </c>
    </row>
    <row r="524" spans="1:4">
      <c r="A524" s="160">
        <v>45077</v>
      </c>
      <c r="C524" s="2">
        <v>412203</v>
      </c>
      <c r="D524" s="2">
        <v>130.13273608</v>
      </c>
    </row>
    <row r="525" spans="1:4">
      <c r="A525" s="160">
        <v>45078</v>
      </c>
      <c r="C525" s="2">
        <v>283472</v>
      </c>
      <c r="D525" s="2">
        <v>128.42227600000001</v>
      </c>
    </row>
    <row r="526" spans="1:4">
      <c r="A526" s="160">
        <v>45079</v>
      </c>
      <c r="C526" s="2">
        <v>68353</v>
      </c>
      <c r="D526" s="2">
        <v>125.522847</v>
      </c>
    </row>
    <row r="527" spans="1:4">
      <c r="A527" s="160">
        <v>45080</v>
      </c>
      <c r="C527" s="2">
        <v>0</v>
      </c>
    </row>
    <row r="528" spans="1:4">
      <c r="A528" s="160">
        <v>45081</v>
      </c>
      <c r="C528" s="2">
        <v>0</v>
      </c>
    </row>
    <row r="529" spans="1:4">
      <c r="A529" s="160">
        <v>45082</v>
      </c>
      <c r="C529" s="2">
        <v>147940</v>
      </c>
      <c r="D529" s="2">
        <v>126.31740600000001</v>
      </c>
    </row>
    <row r="530" spans="1:4">
      <c r="A530" s="160">
        <v>45083</v>
      </c>
      <c r="C530" s="2">
        <v>190421</v>
      </c>
      <c r="D530" s="2">
        <v>128.05076700000001</v>
      </c>
    </row>
    <row r="531" spans="1:4">
      <c r="A531" s="160">
        <v>45084</v>
      </c>
      <c r="C531" s="2">
        <v>398973</v>
      </c>
      <c r="D531" s="2">
        <v>130.07142200000001</v>
      </c>
    </row>
    <row r="532" spans="1:4">
      <c r="A532" s="160">
        <v>45085</v>
      </c>
      <c r="C532" s="2">
        <v>0</v>
      </c>
    </row>
    <row r="533" spans="1:4">
      <c r="A533" s="160">
        <v>45086</v>
      </c>
      <c r="C533" s="2">
        <v>260798</v>
      </c>
      <c r="D533" s="2">
        <v>130.80472599999999</v>
      </c>
    </row>
    <row r="534" spans="1:4">
      <c r="A534" s="160">
        <v>45087</v>
      </c>
      <c r="C534" s="2">
        <v>0</v>
      </c>
    </row>
    <row r="535" spans="1:4">
      <c r="A535" s="160">
        <v>45088</v>
      </c>
      <c r="C535" s="2">
        <v>0</v>
      </c>
    </row>
    <row r="536" spans="1:4">
      <c r="A536" s="160">
        <v>45089</v>
      </c>
      <c r="C536" s="2">
        <v>82238</v>
      </c>
      <c r="D536" s="2">
        <v>131.47274200000001</v>
      </c>
    </row>
    <row r="537" spans="1:4">
      <c r="A537" s="160">
        <v>45090</v>
      </c>
      <c r="C537" s="2">
        <v>174251</v>
      </c>
      <c r="D537" s="2">
        <v>131.804091</v>
      </c>
    </row>
    <row r="538" spans="1:4">
      <c r="A538" s="160">
        <v>45091</v>
      </c>
      <c r="C538" s="2">
        <v>259242</v>
      </c>
      <c r="D538" s="2">
        <v>132.147863</v>
      </c>
    </row>
    <row r="539" spans="1:4">
      <c r="A539" s="160">
        <v>45092</v>
      </c>
      <c r="C539" s="2">
        <v>224809</v>
      </c>
      <c r="D539" s="2">
        <v>132.89372800000001</v>
      </c>
    </row>
    <row r="540" spans="1:4">
      <c r="A540" s="160">
        <v>45093</v>
      </c>
      <c r="C540" s="2">
        <v>279012</v>
      </c>
      <c r="D540" s="2">
        <v>134.50606099999999</v>
      </c>
    </row>
    <row r="541" spans="1:4">
      <c r="A541" s="160">
        <v>45094</v>
      </c>
      <c r="C541" s="2">
        <v>0</v>
      </c>
    </row>
    <row r="542" spans="1:4">
      <c r="A542" s="160">
        <v>45095</v>
      </c>
      <c r="C542" s="2">
        <v>0</v>
      </c>
    </row>
    <row r="543" spans="1:4">
      <c r="A543" s="160">
        <v>45096</v>
      </c>
      <c r="C543" s="2">
        <v>381607</v>
      </c>
      <c r="D543" s="2">
        <v>136.55938800000001</v>
      </c>
    </row>
    <row r="544" spans="1:4">
      <c r="A544" s="160">
        <v>45097</v>
      </c>
      <c r="C544" s="2">
        <v>853734</v>
      </c>
      <c r="D544" s="2">
        <v>139.05943300000001</v>
      </c>
    </row>
    <row r="545" spans="1:4">
      <c r="A545" s="160">
        <v>45098</v>
      </c>
      <c r="C545" s="2">
        <v>1169521</v>
      </c>
      <c r="D545" s="2">
        <v>143.81404000000001</v>
      </c>
    </row>
    <row r="546" spans="1:4">
      <c r="A546" s="160">
        <v>45099</v>
      </c>
      <c r="C546" s="2">
        <v>214679</v>
      </c>
      <c r="D546" s="2">
        <v>144.297113</v>
      </c>
    </row>
    <row r="547" spans="1:4">
      <c r="A547" s="160">
        <v>45100</v>
      </c>
      <c r="C547" s="2">
        <v>307194</v>
      </c>
      <c r="D547" s="2">
        <v>140.14426700000001</v>
      </c>
    </row>
    <row r="548" spans="1:4">
      <c r="A548" s="160">
        <v>45101</v>
      </c>
      <c r="C548" s="2">
        <v>0</v>
      </c>
    </row>
    <row r="549" spans="1:4">
      <c r="A549" s="160">
        <v>45102</v>
      </c>
      <c r="C549" s="2">
        <v>0</v>
      </c>
    </row>
    <row r="550" spans="1:4">
      <c r="A550" s="160">
        <v>45103</v>
      </c>
      <c r="C550" s="2">
        <v>115430</v>
      </c>
      <c r="D550" s="2">
        <v>138.736591</v>
      </c>
    </row>
    <row r="551" spans="1:4">
      <c r="A551" s="160">
        <v>45104</v>
      </c>
      <c r="C551" s="2">
        <v>213402</v>
      </c>
      <c r="D551" s="2">
        <v>138.29519300000001</v>
      </c>
    </row>
    <row r="552" spans="1:4">
      <c r="A552" s="160">
        <v>45105</v>
      </c>
      <c r="C552" s="2">
        <v>343999</v>
      </c>
      <c r="D552" s="2">
        <v>137.36038500000001</v>
      </c>
    </row>
    <row r="553" spans="1:4">
      <c r="A553" s="160">
        <v>45106</v>
      </c>
      <c r="C553" s="2">
        <v>537829</v>
      </c>
      <c r="D553" s="2">
        <v>137.17577900000001</v>
      </c>
    </row>
    <row r="554" spans="1:4">
      <c r="A554" s="160">
        <v>45107</v>
      </c>
      <c r="C554" s="2">
        <v>295234</v>
      </c>
      <c r="D554" s="2">
        <v>141.28700699999999</v>
      </c>
    </row>
    <row r="555" spans="1:4">
      <c r="A555" s="160">
        <v>45108</v>
      </c>
      <c r="C555" s="2">
        <v>0</v>
      </c>
    </row>
    <row r="556" spans="1:4">
      <c r="A556" s="160">
        <v>45109</v>
      </c>
      <c r="C556" s="2">
        <v>0</v>
      </c>
    </row>
    <row r="557" spans="1:4">
      <c r="A557" s="160">
        <v>45110</v>
      </c>
      <c r="C557" s="2">
        <v>864517</v>
      </c>
      <c r="D557" s="2">
        <v>147.983037</v>
      </c>
    </row>
    <row r="558" spans="1:4">
      <c r="A558" s="160">
        <v>45111</v>
      </c>
      <c r="C558" s="2">
        <v>201844</v>
      </c>
      <c r="D558" s="2">
        <v>147.70590300000001</v>
      </c>
    </row>
    <row r="559" spans="1:4">
      <c r="A559" s="160">
        <v>45112</v>
      </c>
      <c r="C559" s="2">
        <v>221632</v>
      </c>
      <c r="D559" s="2">
        <v>147.07447999999999</v>
      </c>
    </row>
    <row r="560" spans="1:4">
      <c r="A560" s="160">
        <v>45113</v>
      </c>
      <c r="C560" s="2">
        <v>415603</v>
      </c>
      <c r="D560" s="2">
        <v>145.76527899999999</v>
      </c>
    </row>
    <row r="561" spans="1:4">
      <c r="A561" s="160">
        <v>45114</v>
      </c>
      <c r="C561" s="2">
        <v>345537</v>
      </c>
      <c r="D561" s="2">
        <v>145.258014</v>
      </c>
    </row>
    <row r="562" spans="1:4">
      <c r="A562" s="160">
        <v>45115</v>
      </c>
      <c r="C562" s="2">
        <v>0</v>
      </c>
    </row>
    <row r="563" spans="1:4">
      <c r="A563" s="160">
        <v>45116</v>
      </c>
      <c r="C563" s="2">
        <v>0</v>
      </c>
    </row>
    <row r="564" spans="1:4">
      <c r="A564" s="160">
        <v>45117</v>
      </c>
      <c r="C564" s="2">
        <v>356393</v>
      </c>
      <c r="D564" s="2">
        <v>142.48794699999999</v>
      </c>
    </row>
    <row r="565" spans="1:4">
      <c r="A565" s="160">
        <v>45118</v>
      </c>
      <c r="C565" s="2">
        <v>197589</v>
      </c>
      <c r="D565" s="2">
        <v>140.21454499999999</v>
      </c>
    </row>
    <row r="566" spans="1:4">
      <c r="A566" s="160">
        <v>45119</v>
      </c>
      <c r="C566" s="2">
        <v>274020</v>
      </c>
      <c r="D566" s="2">
        <v>139.063906</v>
      </c>
    </row>
    <row r="567" spans="1:4">
      <c r="A567" s="160">
        <v>45120</v>
      </c>
      <c r="C567" s="2">
        <v>333822</v>
      </c>
      <c r="D567" s="2">
        <v>138.605583</v>
      </c>
    </row>
    <row r="568" spans="1:4">
      <c r="A568" s="160">
        <v>45121</v>
      </c>
      <c r="C568" s="2">
        <v>140428</v>
      </c>
      <c r="D568" s="2">
        <v>138.415164</v>
      </c>
    </row>
    <row r="569" spans="1:4">
      <c r="A569" s="160">
        <v>45122</v>
      </c>
      <c r="C569" s="2">
        <v>0</v>
      </c>
    </row>
    <row r="570" spans="1:4">
      <c r="A570" s="160">
        <v>45123</v>
      </c>
      <c r="C570" s="2">
        <v>0</v>
      </c>
    </row>
    <row r="571" spans="1:4">
      <c r="A571" s="160">
        <v>45124</v>
      </c>
      <c r="C571" s="2">
        <v>526880</v>
      </c>
      <c r="D571" s="2">
        <v>136.665336</v>
      </c>
    </row>
    <row r="572" spans="1:4">
      <c r="A572" s="160">
        <v>45125</v>
      </c>
      <c r="C572" s="2">
        <v>426576</v>
      </c>
      <c r="D572" s="2">
        <v>134.1189</v>
      </c>
    </row>
    <row r="573" spans="1:4">
      <c r="A573" s="160">
        <v>45126</v>
      </c>
      <c r="C573" s="2">
        <v>309037</v>
      </c>
      <c r="D573" s="2">
        <v>129.45668499999999</v>
      </c>
    </row>
    <row r="574" spans="1:4">
      <c r="A574" s="160">
        <v>45127</v>
      </c>
      <c r="C574" s="2">
        <v>429414</v>
      </c>
      <c r="D574" s="2">
        <v>114.399258</v>
      </c>
    </row>
    <row r="575" spans="1:4">
      <c r="A575" s="160">
        <v>45128</v>
      </c>
      <c r="C575" s="2">
        <v>235912</v>
      </c>
      <c r="D575" s="2">
        <v>106.02603499999999</v>
      </c>
    </row>
    <row r="576" spans="1:4">
      <c r="A576" s="160">
        <v>45129</v>
      </c>
      <c r="C576" s="2">
        <v>0</v>
      </c>
    </row>
    <row r="577" spans="1:4">
      <c r="A577" s="160">
        <v>45130</v>
      </c>
      <c r="C577" s="2">
        <v>0</v>
      </c>
    </row>
    <row r="578" spans="1:4">
      <c r="A578" s="160">
        <v>45131</v>
      </c>
      <c r="C578" s="2">
        <v>261103</v>
      </c>
      <c r="D578" s="2">
        <v>111.316992</v>
      </c>
    </row>
    <row r="579" spans="1:4">
      <c r="A579" s="160">
        <v>45132</v>
      </c>
      <c r="C579" s="2">
        <v>392963</v>
      </c>
      <c r="D579" s="2">
        <v>122.63725100000001</v>
      </c>
    </row>
    <row r="580" spans="1:4">
      <c r="A580" s="160">
        <v>45133</v>
      </c>
      <c r="C580" s="2">
        <v>340874</v>
      </c>
      <c r="D580" s="2">
        <v>129.683718</v>
      </c>
    </row>
    <row r="581" spans="1:4">
      <c r="A581" s="160">
        <v>45134</v>
      </c>
      <c r="C581" s="2">
        <v>656233</v>
      </c>
      <c r="D581" s="2">
        <v>136.780213</v>
      </c>
    </row>
    <row r="582" spans="1:4">
      <c r="A582" s="160">
        <v>45135</v>
      </c>
      <c r="C582" s="2">
        <v>840947</v>
      </c>
      <c r="D582" s="2">
        <v>138.90967499999999</v>
      </c>
    </row>
    <row r="583" spans="1:4">
      <c r="A583" s="160">
        <v>45136</v>
      </c>
      <c r="C583" s="2">
        <v>0</v>
      </c>
    </row>
    <row r="584" spans="1:4">
      <c r="A584" s="160">
        <v>45137</v>
      </c>
      <c r="C584" s="2">
        <v>0</v>
      </c>
    </row>
    <row r="585" spans="1:4">
      <c r="A585" s="160">
        <v>45138</v>
      </c>
      <c r="C585" s="2">
        <v>264194</v>
      </c>
      <c r="D585" s="2">
        <v>134.16235499999999</v>
      </c>
    </row>
    <row r="586" spans="1:4">
      <c r="A586" s="160">
        <v>45139</v>
      </c>
      <c r="C586" s="2">
        <v>128940</v>
      </c>
      <c r="D586" s="2">
        <v>132.15239500000001</v>
      </c>
    </row>
    <row r="587" spans="1:4">
      <c r="A587" s="160">
        <v>45140</v>
      </c>
      <c r="C587" s="2">
        <v>147377</v>
      </c>
      <c r="D587" s="2">
        <v>132.47591700000001</v>
      </c>
    </row>
    <row r="588" spans="1:4">
      <c r="A588" s="160">
        <v>45141</v>
      </c>
      <c r="C588" s="2">
        <v>218733</v>
      </c>
      <c r="D588" s="2">
        <v>134.809437</v>
      </c>
    </row>
    <row r="589" spans="1:4">
      <c r="A589" s="160">
        <v>45142</v>
      </c>
      <c r="C589" s="2">
        <v>309498</v>
      </c>
      <c r="D589" s="2">
        <v>134.66018399999999</v>
      </c>
    </row>
    <row r="590" spans="1:4">
      <c r="A590" s="160">
        <v>45143</v>
      </c>
      <c r="C590" s="2">
        <v>0</v>
      </c>
    </row>
    <row r="591" spans="1:4">
      <c r="A591" s="160">
        <v>45144</v>
      </c>
      <c r="C591" s="2">
        <v>0</v>
      </c>
    </row>
    <row r="592" spans="1:4">
      <c r="A592" s="160">
        <v>45145</v>
      </c>
      <c r="C592" s="2">
        <v>104206</v>
      </c>
      <c r="D592" s="2">
        <v>133.012787</v>
      </c>
    </row>
    <row r="593" spans="1:4">
      <c r="A593" s="160">
        <v>45146</v>
      </c>
      <c r="C593" s="2">
        <v>208586</v>
      </c>
      <c r="D593" s="2">
        <v>134.98824300000001</v>
      </c>
    </row>
    <row r="594" spans="1:4">
      <c r="A594" s="160">
        <v>45147</v>
      </c>
      <c r="C594" s="2">
        <v>195721</v>
      </c>
      <c r="D594" s="2">
        <v>136.34161800000001</v>
      </c>
    </row>
    <row r="595" spans="1:4">
      <c r="A595" s="160">
        <v>45148</v>
      </c>
      <c r="C595" s="2">
        <v>177989</v>
      </c>
      <c r="D595" s="2">
        <v>137.097746</v>
      </c>
    </row>
    <row r="596" spans="1:4">
      <c r="A596" s="160">
        <v>45149</v>
      </c>
      <c r="C596" s="2">
        <v>253096</v>
      </c>
      <c r="D596" s="2">
        <v>137.76461599999999</v>
      </c>
    </row>
    <row r="597" spans="1:4">
      <c r="A597" s="160">
        <v>45150</v>
      </c>
      <c r="C597" s="2">
        <v>0</v>
      </c>
    </row>
    <row r="598" spans="1:4">
      <c r="A598" s="160">
        <v>45151</v>
      </c>
      <c r="C598" s="2">
        <v>0</v>
      </c>
    </row>
    <row r="599" spans="1:4">
      <c r="A599" s="160">
        <v>45152</v>
      </c>
      <c r="C599" s="2">
        <v>240714</v>
      </c>
      <c r="D599" s="2">
        <v>138.41167200000001</v>
      </c>
    </row>
    <row r="600" spans="1:4">
      <c r="A600" s="160">
        <v>45153</v>
      </c>
      <c r="C600" s="2">
        <v>229511</v>
      </c>
      <c r="D600" s="2">
        <v>138.28040200000001</v>
      </c>
    </row>
    <row r="601" spans="1:4">
      <c r="A601" s="160">
        <v>45154</v>
      </c>
      <c r="C601" s="2">
        <v>255516</v>
      </c>
      <c r="D601" s="2">
        <v>137.226741</v>
      </c>
    </row>
    <row r="602" spans="1:4">
      <c r="A602" s="160">
        <v>45155</v>
      </c>
      <c r="C602" s="2">
        <v>277970</v>
      </c>
      <c r="D602" s="2">
        <v>135.53603200000001</v>
      </c>
    </row>
    <row r="603" spans="1:4">
      <c r="A603" s="160">
        <v>45156</v>
      </c>
      <c r="C603" s="2">
        <v>219972</v>
      </c>
      <c r="D603" s="2">
        <v>134.058491</v>
      </c>
    </row>
    <row r="604" spans="1:4">
      <c r="A604" s="160">
        <v>45157</v>
      </c>
      <c r="C604" s="2">
        <v>0</v>
      </c>
    </row>
    <row r="605" spans="1:4">
      <c r="A605" s="160">
        <v>45158</v>
      </c>
      <c r="C605" s="2">
        <v>0</v>
      </c>
    </row>
    <row r="606" spans="1:4">
      <c r="A606" s="160">
        <v>45159</v>
      </c>
      <c r="C606" s="2">
        <v>190790</v>
      </c>
      <c r="D606" s="2">
        <v>133.48500999999999</v>
      </c>
    </row>
    <row r="607" spans="1:4">
      <c r="A607" s="160">
        <v>45160</v>
      </c>
      <c r="C607" s="2">
        <v>167770</v>
      </c>
      <c r="D607" s="2">
        <v>131.50492399999999</v>
      </c>
    </row>
    <row r="608" spans="1:4">
      <c r="A608" s="160">
        <v>45161</v>
      </c>
      <c r="C608" s="2">
        <v>236204</v>
      </c>
      <c r="D608" s="2">
        <v>129.334914</v>
      </c>
    </row>
    <row r="609" spans="1:4">
      <c r="A609" s="160">
        <v>45162</v>
      </c>
      <c r="C609" s="2">
        <v>263478</v>
      </c>
      <c r="D609" s="2">
        <v>125.10677800000001</v>
      </c>
    </row>
    <row r="610" spans="1:4">
      <c r="A610" s="160">
        <v>45163</v>
      </c>
      <c r="C610" s="2">
        <v>161398</v>
      </c>
      <c r="D610" s="2">
        <v>120.81014500000001</v>
      </c>
    </row>
    <row r="611" spans="1:4">
      <c r="A611" s="160">
        <v>45164</v>
      </c>
      <c r="C611" s="2">
        <v>0</v>
      </c>
    </row>
    <row r="612" spans="1:4">
      <c r="A612" s="160">
        <v>45165</v>
      </c>
      <c r="C612" s="2">
        <v>0</v>
      </c>
    </row>
    <row r="613" spans="1:4">
      <c r="A613" s="160">
        <v>45166</v>
      </c>
      <c r="C613" s="2">
        <v>116972</v>
      </c>
      <c r="D613" s="2">
        <v>118.984476</v>
      </c>
    </row>
    <row r="614" spans="1:4">
      <c r="A614" s="160">
        <v>45167</v>
      </c>
      <c r="C614" s="2">
        <v>174199</v>
      </c>
      <c r="D614" s="2">
        <v>119.458412</v>
      </c>
    </row>
    <row r="615" spans="1:4">
      <c r="A615" s="160">
        <v>45168</v>
      </c>
      <c r="C615" s="2">
        <v>160120</v>
      </c>
      <c r="D615" s="2">
        <v>121.283889</v>
      </c>
    </row>
    <row r="616" spans="1:4">
      <c r="A616" s="160">
        <v>45169</v>
      </c>
      <c r="C616" s="2">
        <v>148859</v>
      </c>
      <c r="D616" s="2">
        <v>122.78417899999999</v>
      </c>
    </row>
    <row r="617" spans="1:4">
      <c r="A617" s="160">
        <v>45170</v>
      </c>
      <c r="C617" s="2">
        <v>126253</v>
      </c>
      <c r="D617" s="2">
        <v>122.99963200000001</v>
      </c>
    </row>
    <row r="618" spans="1:4">
      <c r="A618" s="160">
        <v>45171</v>
      </c>
      <c r="C618" s="2">
        <v>0</v>
      </c>
    </row>
    <row r="619" spans="1:4">
      <c r="A619" s="160">
        <v>45172</v>
      </c>
      <c r="C619" s="2">
        <v>0</v>
      </c>
    </row>
    <row r="620" spans="1:4">
      <c r="A620" s="160">
        <v>45173</v>
      </c>
      <c r="C620" s="2">
        <v>80421</v>
      </c>
      <c r="D620" s="2">
        <v>123.235849</v>
      </c>
    </row>
    <row r="621" spans="1:4">
      <c r="A621" s="160">
        <v>45174</v>
      </c>
      <c r="C621" s="2">
        <v>183996</v>
      </c>
      <c r="D621" s="2">
        <v>124.432857</v>
      </c>
    </row>
    <row r="622" spans="1:4">
      <c r="A622" s="160">
        <v>45175</v>
      </c>
      <c r="C622" s="2">
        <v>245544</v>
      </c>
      <c r="D622" s="2">
        <v>124.98882999999999</v>
      </c>
    </row>
    <row r="623" spans="1:4">
      <c r="A623" s="160">
        <v>45176</v>
      </c>
      <c r="C623" s="2">
        <v>0</v>
      </c>
    </row>
    <row r="624" spans="1:4">
      <c r="A624" s="160">
        <v>45177</v>
      </c>
      <c r="C624" s="2">
        <v>136324</v>
      </c>
      <c r="D624" s="2">
        <v>124.59111900000001</v>
      </c>
    </row>
    <row r="625" spans="1:4">
      <c r="A625" s="160">
        <v>45178</v>
      </c>
      <c r="C625" s="2">
        <v>0</v>
      </c>
    </row>
    <row r="626" spans="1:4">
      <c r="A626" s="160">
        <v>45179</v>
      </c>
      <c r="C626" s="2">
        <v>0</v>
      </c>
    </row>
    <row r="627" spans="1:4">
      <c r="A627" s="160">
        <v>45180</v>
      </c>
      <c r="C627" s="2">
        <v>45640</v>
      </c>
      <c r="D627" s="2">
        <v>124.485058</v>
      </c>
    </row>
    <row r="628" spans="1:4">
      <c r="A628" s="160">
        <v>45181</v>
      </c>
      <c r="C628" s="2">
        <v>280168</v>
      </c>
      <c r="D628" s="2">
        <v>125.06513099999999</v>
      </c>
    </row>
    <row r="629" spans="1:4">
      <c r="A629" s="160">
        <v>45182</v>
      </c>
      <c r="C629" s="2">
        <v>324287</v>
      </c>
      <c r="D629" s="2">
        <v>125.96401299999999</v>
      </c>
    </row>
    <row r="630" spans="1:4">
      <c r="A630" s="160">
        <v>45183</v>
      </c>
      <c r="C630" s="2">
        <v>193149</v>
      </c>
      <c r="D630" s="2">
        <v>126.160383</v>
      </c>
    </row>
    <row r="631" spans="1:4">
      <c r="A631" s="160">
        <v>45184</v>
      </c>
      <c r="C631" s="2">
        <v>485932</v>
      </c>
      <c r="D631" s="2">
        <v>126.87755900000001</v>
      </c>
    </row>
    <row r="632" spans="1:4">
      <c r="A632" s="160">
        <v>45185</v>
      </c>
      <c r="C632" s="2">
        <v>0</v>
      </c>
    </row>
    <row r="633" spans="1:4">
      <c r="A633" s="160">
        <v>45186</v>
      </c>
      <c r="C633" s="2">
        <v>0</v>
      </c>
    </row>
    <row r="634" spans="1:4">
      <c r="A634" s="160">
        <v>45187</v>
      </c>
      <c r="C634" s="2">
        <v>229417</v>
      </c>
      <c r="D634" s="2">
        <v>126.39514200000001</v>
      </c>
    </row>
    <row r="635" spans="1:4">
      <c r="A635" s="160">
        <v>45188</v>
      </c>
      <c r="C635" s="2">
        <v>295554</v>
      </c>
      <c r="D635" s="2">
        <v>125.183103</v>
      </c>
    </row>
    <row r="636" spans="1:4">
      <c r="A636" s="160">
        <v>45189</v>
      </c>
      <c r="C636" s="2">
        <v>275860</v>
      </c>
      <c r="D636" s="2">
        <v>123.9508</v>
      </c>
    </row>
    <row r="637" spans="1:4">
      <c r="A637" s="160">
        <v>45190</v>
      </c>
      <c r="C637" s="2">
        <v>133675</v>
      </c>
      <c r="D637" s="2">
        <v>121.656379</v>
      </c>
    </row>
    <row r="638" spans="1:4">
      <c r="A638" s="160">
        <v>45191</v>
      </c>
      <c r="C638" s="2">
        <v>209751</v>
      </c>
      <c r="D638" s="2">
        <v>119.26251999999999</v>
      </c>
    </row>
    <row r="639" spans="1:4">
      <c r="A639" s="160">
        <v>45192</v>
      </c>
      <c r="C639" s="2">
        <v>0</v>
      </c>
    </row>
    <row r="640" spans="1:4">
      <c r="A640" s="160">
        <v>45193</v>
      </c>
      <c r="C640" s="2">
        <v>0</v>
      </c>
    </row>
    <row r="641" spans="1:4">
      <c r="A641" s="160">
        <v>45194</v>
      </c>
      <c r="C641" s="2">
        <v>232975</v>
      </c>
      <c r="D641" s="2">
        <v>119.103202</v>
      </c>
    </row>
    <row r="642" spans="1:4">
      <c r="A642" s="160">
        <v>45195</v>
      </c>
      <c r="C642" s="2">
        <v>147716</v>
      </c>
      <c r="D642" s="2">
        <v>120.23120900000001</v>
      </c>
    </row>
    <row r="643" spans="1:4">
      <c r="A643" s="160">
        <v>45196</v>
      </c>
      <c r="C643" s="2">
        <v>344389</v>
      </c>
      <c r="D643" s="2">
        <v>120.458579</v>
      </c>
    </row>
    <row r="644" spans="1:4">
      <c r="A644" s="160">
        <v>45197</v>
      </c>
      <c r="C644" s="2">
        <v>367422</v>
      </c>
      <c r="D644" s="2">
        <v>120.667821</v>
      </c>
    </row>
    <row r="645" spans="1:4">
      <c r="A645" s="160">
        <v>45198</v>
      </c>
      <c r="C645" s="2">
        <v>178237</v>
      </c>
      <c r="D645" s="2">
        <v>119.59152899999999</v>
      </c>
    </row>
    <row r="646" spans="1:4">
      <c r="A646" s="160">
        <v>45199</v>
      </c>
      <c r="C646" s="2">
        <v>0</v>
      </c>
    </row>
    <row r="647" spans="1:4">
      <c r="A647" s="160">
        <v>45200</v>
      </c>
      <c r="C647" s="2">
        <v>0</v>
      </c>
    </row>
    <row r="648" spans="1:4">
      <c r="A648" s="160">
        <v>45201</v>
      </c>
      <c r="C648" s="2">
        <v>396743</v>
      </c>
      <c r="D648" s="2">
        <v>118.552302</v>
      </c>
    </row>
    <row r="649" spans="1:4">
      <c r="A649" s="160">
        <v>45202</v>
      </c>
      <c r="C649" s="2">
        <v>109504</v>
      </c>
      <c r="D649" s="2">
        <v>118.87889800000001</v>
      </c>
    </row>
    <row r="650" spans="1:4">
      <c r="A650" s="160">
        <v>45203</v>
      </c>
      <c r="C650" s="2">
        <v>108830</v>
      </c>
      <c r="D650" s="2">
        <v>117.326291</v>
      </c>
    </row>
    <row r="651" spans="1:4">
      <c r="A651" s="160">
        <v>45204</v>
      </c>
      <c r="C651" s="2">
        <v>68616</v>
      </c>
      <c r="D651" s="2">
        <v>114.45367</v>
      </c>
    </row>
    <row r="652" spans="1:4">
      <c r="A652" s="160">
        <v>45205</v>
      </c>
      <c r="C652" s="2">
        <v>55682</v>
      </c>
      <c r="D652" s="2">
        <v>113.757519</v>
      </c>
    </row>
    <row r="653" spans="1:4">
      <c r="A653" s="160">
        <v>45206</v>
      </c>
      <c r="C653" s="2">
        <v>0</v>
      </c>
    </row>
    <row r="654" spans="1:4">
      <c r="A654" s="160">
        <v>45207</v>
      </c>
      <c r="C654" s="2">
        <v>0</v>
      </c>
    </row>
    <row r="655" spans="1:4">
      <c r="A655" s="160">
        <v>45208</v>
      </c>
      <c r="C655" s="2">
        <v>111998</v>
      </c>
      <c r="D655" s="2">
        <v>111.13081699999999</v>
      </c>
    </row>
    <row r="656" spans="1:4">
      <c r="A656" s="160">
        <v>45209</v>
      </c>
      <c r="C656" s="2">
        <v>141024</v>
      </c>
      <c r="D656" s="2">
        <v>107.076177</v>
      </c>
    </row>
    <row r="657" spans="1:4">
      <c r="A657" s="160">
        <v>45210</v>
      </c>
      <c r="C657" s="2">
        <v>402004</v>
      </c>
      <c r="D657" s="2">
        <v>100.962435</v>
      </c>
    </row>
    <row r="658" spans="1:4">
      <c r="A658" s="160">
        <v>45211</v>
      </c>
      <c r="C658" s="2">
        <v>0</v>
      </c>
    </row>
    <row r="659" spans="1:4">
      <c r="A659" s="160">
        <v>45212</v>
      </c>
      <c r="C659" s="2">
        <v>368443</v>
      </c>
      <c r="D659" s="2">
        <v>101.07678900000001</v>
      </c>
    </row>
    <row r="660" spans="1:4">
      <c r="A660" s="160">
        <v>45213</v>
      </c>
      <c r="C660" s="2">
        <v>0</v>
      </c>
    </row>
    <row r="661" spans="1:4">
      <c r="A661" s="160">
        <v>45214</v>
      </c>
      <c r="C661" s="2">
        <v>0</v>
      </c>
    </row>
    <row r="662" spans="1:4">
      <c r="A662" s="160">
        <v>45215</v>
      </c>
      <c r="C662" s="2">
        <v>283199</v>
      </c>
      <c r="D662" s="2">
        <v>103.687596</v>
      </c>
    </row>
    <row r="663" spans="1:4">
      <c r="A663" s="160">
        <v>45216</v>
      </c>
      <c r="C663" s="2">
        <v>523332</v>
      </c>
      <c r="D663" s="2">
        <v>111.961012</v>
      </c>
    </row>
    <row r="664" spans="1:4">
      <c r="A664" s="160">
        <v>45217</v>
      </c>
      <c r="C664" s="2">
        <v>178151</v>
      </c>
      <c r="D664" s="2">
        <v>112.809442</v>
      </c>
    </row>
    <row r="665" spans="1:4">
      <c r="A665" s="160">
        <v>45218</v>
      </c>
      <c r="C665" s="2">
        <v>527973</v>
      </c>
      <c r="D665" s="2">
        <v>112.071704</v>
      </c>
    </row>
    <row r="666" spans="1:4">
      <c r="A666" s="160">
        <v>45219</v>
      </c>
      <c r="C666" s="2">
        <v>117539</v>
      </c>
      <c r="D666" s="2">
        <v>110.35020400000001</v>
      </c>
    </row>
    <row r="667" spans="1:4">
      <c r="A667" s="160">
        <v>45220</v>
      </c>
      <c r="C667" s="2">
        <v>0</v>
      </c>
    </row>
    <row r="668" spans="1:4">
      <c r="A668" s="160">
        <v>45221</v>
      </c>
      <c r="C668" s="2">
        <v>0</v>
      </c>
    </row>
    <row r="669" spans="1:4">
      <c r="A669" s="160">
        <v>45222</v>
      </c>
      <c r="C669" s="2">
        <v>217561</v>
      </c>
      <c r="D669" s="2">
        <v>109.48336500000001</v>
      </c>
    </row>
    <row r="670" spans="1:4">
      <c r="A670" s="160">
        <v>45223</v>
      </c>
      <c r="C670" s="2">
        <v>411718</v>
      </c>
      <c r="D670" s="2">
        <v>112.132565</v>
      </c>
    </row>
    <row r="671" spans="1:4">
      <c r="A671" s="160">
        <v>45224</v>
      </c>
      <c r="C671" s="2">
        <v>444664</v>
      </c>
      <c r="D671" s="2">
        <v>112.37459200000001</v>
      </c>
    </row>
    <row r="672" spans="1:4">
      <c r="A672" s="160">
        <v>45225</v>
      </c>
      <c r="C672" s="2">
        <v>561447</v>
      </c>
      <c r="D672" s="2">
        <v>111.891136</v>
      </c>
    </row>
    <row r="673" spans="1:4">
      <c r="A673" s="160">
        <v>45226</v>
      </c>
      <c r="C673" s="2">
        <v>384831</v>
      </c>
      <c r="D673" s="2">
        <v>112.411946</v>
      </c>
    </row>
    <row r="674" spans="1:4">
      <c r="A674" s="160">
        <v>45227</v>
      </c>
      <c r="C674" s="2">
        <v>0</v>
      </c>
    </row>
    <row r="675" spans="1:4">
      <c r="A675" s="160">
        <v>45228</v>
      </c>
      <c r="C675" s="2">
        <v>0</v>
      </c>
    </row>
    <row r="676" spans="1:4">
      <c r="A676" s="160">
        <v>45229</v>
      </c>
      <c r="C676" s="2">
        <v>413438</v>
      </c>
      <c r="D676" s="2">
        <v>112.91153300000001</v>
      </c>
    </row>
    <row r="677" spans="1:4">
      <c r="A677" s="160">
        <v>45230</v>
      </c>
      <c r="C677" s="2">
        <v>406571</v>
      </c>
      <c r="D677" s="2">
        <v>113.74244400000001</v>
      </c>
    </row>
    <row r="678" spans="1:4">
      <c r="A678" s="160">
        <v>45231</v>
      </c>
      <c r="C678" s="2">
        <v>603094</v>
      </c>
      <c r="D678" s="2">
        <v>114.708771</v>
      </c>
    </row>
    <row r="679" spans="1:4">
      <c r="A679" s="160">
        <v>45232</v>
      </c>
      <c r="C679" s="2">
        <v>0</v>
      </c>
    </row>
    <row r="680" spans="1:4">
      <c r="A680" s="160">
        <v>45233</v>
      </c>
      <c r="C680" s="2">
        <v>412080</v>
      </c>
      <c r="D680" s="2">
        <v>116.463121</v>
      </c>
    </row>
    <row r="681" spans="1:4">
      <c r="A681" s="160">
        <v>45234</v>
      </c>
      <c r="C681" s="2">
        <v>0</v>
      </c>
    </row>
    <row r="682" spans="1:4">
      <c r="A682" s="160">
        <v>45235</v>
      </c>
      <c r="C682" s="2">
        <v>0</v>
      </c>
    </row>
    <row r="683" spans="1:4">
      <c r="A683" s="160">
        <v>45236</v>
      </c>
      <c r="C683" s="2">
        <v>169444</v>
      </c>
      <c r="D683" s="2">
        <v>118.216857</v>
      </c>
    </row>
    <row r="684" spans="1:4">
      <c r="A684" s="160">
        <v>45237</v>
      </c>
      <c r="C684" s="2">
        <v>351809</v>
      </c>
      <c r="D684" s="2">
        <v>118.915047</v>
      </c>
    </row>
    <row r="685" spans="1:4">
      <c r="A685" s="160">
        <v>45238</v>
      </c>
      <c r="C685" s="2">
        <v>583014</v>
      </c>
      <c r="D685" s="2">
        <v>119.807045</v>
      </c>
    </row>
    <row r="686" spans="1:4">
      <c r="A686" s="160">
        <v>45239</v>
      </c>
      <c r="C686" s="2">
        <v>165952</v>
      </c>
      <c r="D686" s="2">
        <v>118.029134</v>
      </c>
    </row>
    <row r="687" spans="1:4">
      <c r="A687" s="160">
        <v>45240</v>
      </c>
      <c r="C687" s="2">
        <v>149682</v>
      </c>
      <c r="D687" s="2">
        <v>118.13369</v>
      </c>
    </row>
    <row r="688" spans="1:4">
      <c r="A688" s="160">
        <v>45241</v>
      </c>
      <c r="C688" s="2">
        <v>0</v>
      </c>
    </row>
    <row r="689" spans="1:4">
      <c r="A689" s="160">
        <v>45242</v>
      </c>
      <c r="C689" s="2">
        <v>0</v>
      </c>
    </row>
    <row r="690" spans="1:4">
      <c r="A690" s="160">
        <v>45243</v>
      </c>
      <c r="C690" s="2">
        <v>702982</v>
      </c>
      <c r="D690" s="2">
        <v>119.767726</v>
      </c>
    </row>
    <row r="691" spans="1:4">
      <c r="A691" s="160">
        <v>45244</v>
      </c>
      <c r="C691" s="2">
        <v>398835</v>
      </c>
      <c r="D691" s="2">
        <v>121.21689600000001</v>
      </c>
    </row>
    <row r="692" spans="1:4">
      <c r="A692" s="160">
        <v>45245</v>
      </c>
      <c r="C692" s="2">
        <v>0</v>
      </c>
    </row>
    <row r="693" spans="1:4">
      <c r="A693" s="160">
        <v>45246</v>
      </c>
      <c r="C693" s="2">
        <v>503972</v>
      </c>
      <c r="D693" s="2">
        <v>121.907275</v>
      </c>
    </row>
    <row r="694" spans="1:4">
      <c r="A694" s="160">
        <v>45247</v>
      </c>
      <c r="C694" s="2">
        <v>643437</v>
      </c>
      <c r="D694" s="2">
        <v>123.37233500000001</v>
      </c>
    </row>
    <row r="695" spans="1:4">
      <c r="A695" s="160">
        <v>45248</v>
      </c>
      <c r="C695" s="2">
        <v>0</v>
      </c>
    </row>
    <row r="696" spans="1:4">
      <c r="A696" s="160">
        <v>45249</v>
      </c>
      <c r="C696" s="2">
        <v>0</v>
      </c>
    </row>
    <row r="697" spans="1:4">
      <c r="A697" s="160">
        <v>45250</v>
      </c>
      <c r="C697" s="2">
        <v>189400</v>
      </c>
      <c r="D697" s="2">
        <v>123.970857</v>
      </c>
    </row>
    <row r="698" spans="1:4">
      <c r="A698" s="160">
        <v>45251</v>
      </c>
      <c r="C698" s="2">
        <v>154397</v>
      </c>
      <c r="D698" s="2">
        <v>123.804856</v>
      </c>
    </row>
    <row r="699" spans="1:4">
      <c r="A699" s="160">
        <v>45252</v>
      </c>
      <c r="C699" s="2">
        <v>845368</v>
      </c>
      <c r="D699" s="2">
        <v>124.644605</v>
      </c>
    </row>
    <row r="700" spans="1:4">
      <c r="A700" s="160">
        <v>45253</v>
      </c>
      <c r="C700" s="2">
        <v>324948</v>
      </c>
      <c r="D700" s="2">
        <v>124.987532</v>
      </c>
    </row>
    <row r="701" spans="1:4">
      <c r="A701" s="160">
        <v>45254</v>
      </c>
      <c r="C701" s="2">
        <v>314679</v>
      </c>
      <c r="D701" s="2">
        <v>123.863452</v>
      </c>
    </row>
    <row r="702" spans="1:4">
      <c r="A702" s="160">
        <v>45255</v>
      </c>
      <c r="C702" s="2">
        <v>0</v>
      </c>
    </row>
    <row r="703" spans="1:4">
      <c r="A703" s="160">
        <v>45256</v>
      </c>
      <c r="C703" s="2">
        <v>0</v>
      </c>
    </row>
    <row r="704" spans="1:4">
      <c r="A704" s="160">
        <v>45257</v>
      </c>
      <c r="C704" s="2">
        <v>298223</v>
      </c>
      <c r="D704" s="2">
        <v>123.13945099999999</v>
      </c>
    </row>
    <row r="705" spans="1:4">
      <c r="A705" s="160">
        <v>45258</v>
      </c>
      <c r="C705" s="2">
        <v>255676</v>
      </c>
      <c r="D705" s="2">
        <v>122.668111</v>
      </c>
    </row>
    <row r="706" spans="1:4">
      <c r="A706" s="160">
        <v>45259</v>
      </c>
      <c r="C706" s="2">
        <v>399607</v>
      </c>
      <c r="D706" s="2">
        <v>123.02573</v>
      </c>
    </row>
    <row r="707" spans="1:4">
      <c r="A707" s="160">
        <v>45260</v>
      </c>
      <c r="C707" s="2">
        <v>375947</v>
      </c>
      <c r="D707" s="2">
        <v>123.984956</v>
      </c>
    </row>
    <row r="708" spans="1:4">
      <c r="A708" s="160">
        <v>45261</v>
      </c>
      <c r="C708" s="2">
        <v>65555</v>
      </c>
      <c r="D708" s="2">
        <v>122.640336</v>
      </c>
    </row>
    <row r="709" spans="1:4">
      <c r="A709" s="160">
        <v>45262</v>
      </c>
      <c r="C709" s="2">
        <v>0</v>
      </c>
    </row>
    <row r="710" spans="1:4">
      <c r="A710" s="160">
        <v>45263</v>
      </c>
      <c r="C710" s="2">
        <v>0</v>
      </c>
    </row>
    <row r="711" spans="1:4">
      <c r="A711" s="160">
        <v>45264</v>
      </c>
      <c r="C711" s="2">
        <v>354487</v>
      </c>
      <c r="D711" s="2">
        <v>121.946183</v>
      </c>
    </row>
    <row r="712" spans="1:4">
      <c r="A712" s="160">
        <v>45265</v>
      </c>
      <c r="C712" s="2">
        <v>101888</v>
      </c>
      <c r="D712" s="2">
        <v>119.766473</v>
      </c>
    </row>
    <row r="713" spans="1:4">
      <c r="A713" s="160">
        <v>45266</v>
      </c>
      <c r="C713" s="2">
        <v>111984</v>
      </c>
      <c r="D713" s="2">
        <v>117.93412600000001</v>
      </c>
    </row>
    <row r="714" spans="1:4">
      <c r="A714" s="160">
        <v>45267</v>
      </c>
      <c r="C714" s="2">
        <v>143788</v>
      </c>
      <c r="D714" s="2">
        <v>108.93235300000001</v>
      </c>
    </row>
    <row r="715" spans="1:4">
      <c r="A715" s="160">
        <v>45268</v>
      </c>
      <c r="C715" s="2">
        <v>321623</v>
      </c>
      <c r="D715" s="2">
        <v>111.362576</v>
      </c>
    </row>
    <row r="716" spans="1:4">
      <c r="A716" s="160">
        <v>45269</v>
      </c>
      <c r="C716" s="2">
        <v>0</v>
      </c>
    </row>
    <row r="717" spans="1:4">
      <c r="A717" s="160">
        <v>45270</v>
      </c>
      <c r="C717" s="2">
        <v>0</v>
      </c>
    </row>
    <row r="718" spans="1:4">
      <c r="A718" s="160">
        <v>45271</v>
      </c>
      <c r="C718" s="2">
        <v>164264</v>
      </c>
      <c r="D718" s="2">
        <v>113.986141</v>
      </c>
    </row>
    <row r="719" spans="1:4">
      <c r="A719" s="160">
        <v>45272</v>
      </c>
      <c r="C719" s="2">
        <v>202251</v>
      </c>
      <c r="D719" s="2">
        <v>113.04081600000001</v>
      </c>
    </row>
    <row r="720" spans="1:4">
      <c r="A720" s="160">
        <v>45273</v>
      </c>
      <c r="C720" s="2">
        <v>227877</v>
      </c>
      <c r="D720" s="2">
        <v>110.07726099999999</v>
      </c>
    </row>
    <row r="721" spans="1:4">
      <c r="A721" s="160">
        <v>45274</v>
      </c>
      <c r="C721" s="2">
        <v>268924</v>
      </c>
      <c r="D721" s="2">
        <v>110.004733</v>
      </c>
    </row>
    <row r="722" spans="1:4">
      <c r="A722" s="160">
        <v>45275</v>
      </c>
      <c r="C722" s="2">
        <v>296065</v>
      </c>
      <c r="D722" s="2">
        <v>110.227559</v>
      </c>
    </row>
    <row r="723" spans="1:4">
      <c r="A723" s="160">
        <v>45276</v>
      </c>
      <c r="C723" s="2">
        <v>0</v>
      </c>
    </row>
    <row r="724" spans="1:4">
      <c r="A724" s="160">
        <v>45277</v>
      </c>
      <c r="C724" s="2">
        <v>0</v>
      </c>
    </row>
    <row r="725" spans="1:4">
      <c r="A725" s="160">
        <v>45278</v>
      </c>
      <c r="C725" s="2">
        <v>287615</v>
      </c>
      <c r="D725" s="2">
        <v>110.033198</v>
      </c>
    </row>
    <row r="726" spans="1:4">
      <c r="A726" s="160">
        <v>45279</v>
      </c>
      <c r="C726" s="2">
        <v>308656</v>
      </c>
      <c r="D726" s="2">
        <v>109.88434599999999</v>
      </c>
    </row>
    <row r="727" spans="1:4">
      <c r="A727" s="160">
        <v>45280</v>
      </c>
      <c r="C727" s="2">
        <v>788099</v>
      </c>
      <c r="D727" s="2">
        <v>108.06371300000001</v>
      </c>
    </row>
    <row r="728" spans="1:4">
      <c r="A728" s="160">
        <v>45281</v>
      </c>
      <c r="C728" s="2">
        <v>1136673</v>
      </c>
      <c r="D728" s="2">
        <v>103.06913400000001</v>
      </c>
    </row>
    <row r="729" spans="1:4">
      <c r="A729" s="160">
        <v>45282</v>
      </c>
      <c r="C729" s="2">
        <v>354922</v>
      </c>
      <c r="D729" s="2">
        <v>102.754379</v>
      </c>
    </row>
    <row r="730" spans="1:4">
      <c r="A730" s="160">
        <v>45283</v>
      </c>
      <c r="C730" s="2">
        <v>0</v>
      </c>
    </row>
    <row r="731" spans="1:4">
      <c r="A731" s="160">
        <v>45284</v>
      </c>
      <c r="C731" s="2">
        <v>0</v>
      </c>
    </row>
    <row r="732" spans="1:4">
      <c r="A732" s="160">
        <v>45285</v>
      </c>
      <c r="C732" s="2">
        <v>0</v>
      </c>
    </row>
    <row r="733" spans="1:4">
      <c r="A733" s="160">
        <v>45286</v>
      </c>
      <c r="C733" s="2">
        <v>268245</v>
      </c>
      <c r="D733" s="2">
        <v>104.197338</v>
      </c>
    </row>
    <row r="734" spans="1:4">
      <c r="A734" s="160">
        <v>45287</v>
      </c>
      <c r="C734" s="2">
        <v>270679</v>
      </c>
      <c r="D734" s="2">
        <v>104.001955</v>
      </c>
    </row>
    <row r="735" spans="1:4">
      <c r="A735" s="160">
        <v>45288</v>
      </c>
      <c r="C735" s="2">
        <v>687343</v>
      </c>
      <c r="D735" s="2">
        <v>105.97995</v>
      </c>
    </row>
    <row r="736" spans="1:4">
      <c r="A736" s="160">
        <v>45289</v>
      </c>
      <c r="C736" s="2">
        <v>131636</v>
      </c>
      <c r="D736" s="2">
        <v>111.18047</v>
      </c>
    </row>
    <row r="737" spans="1:4">
      <c r="A737" s="160">
        <v>45290</v>
      </c>
      <c r="C737" s="2">
        <v>0</v>
      </c>
    </row>
    <row r="738" spans="1:4">
      <c r="A738" s="160">
        <v>45291</v>
      </c>
      <c r="C738" s="2">
        <v>0</v>
      </c>
    </row>
    <row r="739" spans="1:4">
      <c r="A739" s="160">
        <v>45292</v>
      </c>
      <c r="C739" s="2">
        <v>0</v>
      </c>
    </row>
    <row r="740" spans="1:4">
      <c r="A740" s="160">
        <v>45293</v>
      </c>
      <c r="C740" s="2">
        <v>140000</v>
      </c>
      <c r="D740" s="2">
        <v>108.06846400000001</v>
      </c>
    </row>
    <row r="741" spans="1:4">
      <c r="A741" s="160">
        <v>45294</v>
      </c>
      <c r="C741" s="2">
        <v>151910</v>
      </c>
      <c r="D741" s="2">
        <v>105.675353</v>
      </c>
    </row>
    <row r="742" spans="1:4">
      <c r="A742" s="160">
        <v>45295</v>
      </c>
      <c r="C742" s="2">
        <v>183810</v>
      </c>
      <c r="D742" s="2">
        <v>105.03169</v>
      </c>
    </row>
    <row r="743" spans="1:4">
      <c r="A743" s="160">
        <v>45296</v>
      </c>
      <c r="C743" s="2">
        <v>133920</v>
      </c>
      <c r="D743" s="2">
        <v>105.52379500000001</v>
      </c>
    </row>
    <row r="744" spans="1:4">
      <c r="A744" s="160">
        <v>45297</v>
      </c>
      <c r="C744" s="2">
        <v>0</v>
      </c>
    </row>
    <row r="745" spans="1:4">
      <c r="A745" s="160">
        <v>45298</v>
      </c>
      <c r="C745" s="2">
        <v>0</v>
      </c>
    </row>
    <row r="746" spans="1:4">
      <c r="A746" s="160">
        <v>45299</v>
      </c>
      <c r="C746" s="2">
        <v>199974</v>
      </c>
      <c r="D746" s="2">
        <v>105.761098</v>
      </c>
    </row>
    <row r="747" spans="1:4">
      <c r="A747" s="160">
        <v>45300</v>
      </c>
      <c r="C747" s="2">
        <v>245313</v>
      </c>
      <c r="D747" s="2">
        <v>106.947558</v>
      </c>
    </row>
    <row r="748" spans="1:4">
      <c r="A748" s="160">
        <v>45301</v>
      </c>
      <c r="C748" s="2">
        <v>191798</v>
      </c>
      <c r="D748" s="2">
        <v>107.10207699999999</v>
      </c>
    </row>
    <row r="749" spans="1:4">
      <c r="A749" s="160">
        <v>45302</v>
      </c>
      <c r="C749" s="2">
        <v>443475</v>
      </c>
      <c r="D749" s="2">
        <v>108.02479700000001</v>
      </c>
    </row>
    <row r="750" spans="1:4">
      <c r="A750" s="160">
        <v>45303</v>
      </c>
      <c r="C750" s="2">
        <v>811293</v>
      </c>
      <c r="D750" s="2">
        <v>110.282072</v>
      </c>
    </row>
    <row r="751" spans="1:4">
      <c r="A751" s="160">
        <v>45304</v>
      </c>
      <c r="C751" s="2">
        <v>0</v>
      </c>
    </row>
    <row r="752" spans="1:4">
      <c r="A752" s="160">
        <v>45305</v>
      </c>
      <c r="C752" s="2">
        <v>0</v>
      </c>
    </row>
    <row r="753" spans="1:4">
      <c r="A753" s="160">
        <v>45306</v>
      </c>
      <c r="C753" s="2">
        <v>460449</v>
      </c>
      <c r="D753" s="2">
        <v>112.490118</v>
      </c>
    </row>
    <row r="754" spans="1:4">
      <c r="A754" s="160">
        <v>45307</v>
      </c>
      <c r="C754" s="2">
        <v>701686</v>
      </c>
      <c r="D754" s="2">
        <v>115.26860499999999</v>
      </c>
    </row>
    <row r="755" spans="1:4">
      <c r="A755" s="160">
        <v>45308</v>
      </c>
      <c r="C755" s="2">
        <v>412507</v>
      </c>
      <c r="D755" s="2">
        <v>116.181878</v>
      </c>
    </row>
    <row r="756" spans="1:4">
      <c r="A756" s="160">
        <v>45309</v>
      </c>
      <c r="C756" s="2">
        <v>433941</v>
      </c>
      <c r="D756" s="2">
        <v>116.920333</v>
      </c>
    </row>
    <row r="757" spans="1:4">
      <c r="A757" s="160">
        <v>45310</v>
      </c>
      <c r="C757" s="2">
        <v>246088</v>
      </c>
      <c r="D757" s="2">
        <v>116.773619</v>
      </c>
    </row>
    <row r="758" spans="1:4">
      <c r="A758" s="160">
        <v>45311</v>
      </c>
      <c r="C758" s="2">
        <v>0</v>
      </c>
    </row>
    <row r="759" spans="1:4">
      <c r="A759" s="160">
        <v>45312</v>
      </c>
      <c r="C759" s="2">
        <v>0</v>
      </c>
    </row>
    <row r="760" spans="1:4">
      <c r="A760" s="160">
        <v>45313</v>
      </c>
      <c r="C760" s="2">
        <v>331258</v>
      </c>
      <c r="D760" s="2">
        <v>115.59283600000001</v>
      </c>
    </row>
    <row r="761" spans="1:4">
      <c r="A761" s="160">
        <v>45314</v>
      </c>
      <c r="C761" s="2">
        <v>149044</v>
      </c>
      <c r="D761" s="2">
        <v>114.41069299999999</v>
      </c>
    </row>
    <row r="762" spans="1:4">
      <c r="A762" s="160">
        <v>45315</v>
      </c>
      <c r="C762" s="2">
        <v>275013</v>
      </c>
      <c r="D762" s="2">
        <v>113.674031</v>
      </c>
    </row>
    <row r="763" spans="1:4">
      <c r="A763" s="160">
        <v>45316</v>
      </c>
      <c r="C763" s="2">
        <v>444198</v>
      </c>
      <c r="D763" s="2">
        <v>112.78954299999999</v>
      </c>
    </row>
    <row r="764" spans="1:4">
      <c r="A764" s="160">
        <v>45317</v>
      </c>
      <c r="C764" s="2">
        <v>254762</v>
      </c>
      <c r="D764" s="2">
        <v>113.047602</v>
      </c>
    </row>
    <row r="765" spans="1:4">
      <c r="A765" s="160">
        <v>45318</v>
      </c>
      <c r="C765" s="2">
        <v>0</v>
      </c>
    </row>
    <row r="766" spans="1:4">
      <c r="A766" s="160">
        <v>45319</v>
      </c>
      <c r="C766" s="2">
        <v>0</v>
      </c>
    </row>
    <row r="767" spans="1:4">
      <c r="A767" s="160">
        <v>45320</v>
      </c>
      <c r="C767" s="2">
        <v>439759</v>
      </c>
      <c r="D767" s="2">
        <v>112.499004</v>
      </c>
    </row>
    <row r="768" spans="1:4">
      <c r="A768" s="160">
        <v>45321</v>
      </c>
      <c r="C768" s="2">
        <v>717876</v>
      </c>
      <c r="D768" s="2">
        <v>111.390877</v>
      </c>
    </row>
    <row r="769" spans="1:4">
      <c r="A769" s="160">
        <v>45322</v>
      </c>
      <c r="C769" s="2">
        <v>522671</v>
      </c>
      <c r="D769" s="2">
        <v>112.377274</v>
      </c>
    </row>
    <row r="770" spans="1:4">
      <c r="A770" s="160">
        <v>45323</v>
      </c>
      <c r="C770" s="2">
        <v>507378</v>
      </c>
      <c r="D770" s="2">
        <v>111.85274099999999</v>
      </c>
    </row>
    <row r="771" spans="1:4">
      <c r="A771" s="160">
        <v>45324</v>
      </c>
      <c r="C771" s="2">
        <v>427482</v>
      </c>
      <c r="D771" s="2">
        <v>111.60793099999999</v>
      </c>
    </row>
    <row r="772" spans="1:4">
      <c r="A772" s="160">
        <v>45325</v>
      </c>
      <c r="C772" s="2">
        <v>0</v>
      </c>
    </row>
    <row r="773" spans="1:4">
      <c r="A773" s="160">
        <v>45326</v>
      </c>
      <c r="C773" s="2">
        <v>0</v>
      </c>
    </row>
    <row r="774" spans="1:4">
      <c r="A774" s="160">
        <v>45327</v>
      </c>
      <c r="C774" s="2">
        <v>536185</v>
      </c>
      <c r="D774" s="2">
        <v>111.584362</v>
      </c>
    </row>
    <row r="775" spans="1:4">
      <c r="A775" s="160">
        <v>45328</v>
      </c>
      <c r="C775" s="2">
        <v>317869</v>
      </c>
      <c r="D775" s="2">
        <v>112.161666</v>
      </c>
    </row>
    <row r="776" spans="1:4">
      <c r="A776" s="160">
        <v>45329</v>
      </c>
      <c r="C776" s="2">
        <v>967563</v>
      </c>
      <c r="D776" s="2">
        <v>111.64981899999999</v>
      </c>
    </row>
    <row r="777" spans="1:4">
      <c r="A777" s="160">
        <v>45330</v>
      </c>
      <c r="C777" s="2">
        <v>619659</v>
      </c>
      <c r="D777" s="2">
        <v>111.794428</v>
      </c>
    </row>
    <row r="778" spans="1:4">
      <c r="A778" s="160">
        <v>45331</v>
      </c>
      <c r="C778" s="2">
        <v>726772</v>
      </c>
      <c r="D778" s="2">
        <v>111.05597299999999</v>
      </c>
    </row>
    <row r="779" spans="1:4">
      <c r="A779" s="160">
        <v>45332</v>
      </c>
      <c r="C779" s="2">
        <v>0</v>
      </c>
    </row>
    <row r="780" spans="1:4">
      <c r="A780" s="160">
        <v>45333</v>
      </c>
      <c r="C780" s="2">
        <v>0</v>
      </c>
    </row>
    <row r="781" spans="1:4">
      <c r="A781" s="160">
        <v>45334</v>
      </c>
      <c r="C781" s="2">
        <v>0</v>
      </c>
    </row>
    <row r="782" spans="1:4">
      <c r="A782" s="160">
        <v>45335</v>
      </c>
      <c r="C782" s="2">
        <v>0</v>
      </c>
    </row>
    <row r="783" spans="1:4">
      <c r="A783" s="160">
        <v>45336</v>
      </c>
      <c r="C783" s="2">
        <v>149684</v>
      </c>
      <c r="D783" s="2">
        <v>110.328801</v>
      </c>
    </row>
    <row r="784" spans="1:4">
      <c r="A784" s="160">
        <v>45337</v>
      </c>
      <c r="C784" s="2">
        <v>47231</v>
      </c>
      <c r="D784" s="2">
        <v>110.193517</v>
      </c>
    </row>
    <row r="785" spans="1:4">
      <c r="A785" s="160">
        <v>45338</v>
      </c>
      <c r="C785" s="2">
        <v>498280</v>
      </c>
      <c r="D785" s="2">
        <v>110.01171600000001</v>
      </c>
    </row>
    <row r="786" spans="1:4">
      <c r="A786" s="160">
        <v>45339</v>
      </c>
      <c r="C786" s="2">
        <v>0</v>
      </c>
    </row>
    <row r="787" spans="1:4">
      <c r="A787" s="160">
        <v>45340</v>
      </c>
      <c r="C787" s="2">
        <v>0</v>
      </c>
    </row>
    <row r="788" spans="1:4">
      <c r="A788" s="160">
        <v>45341</v>
      </c>
      <c r="C788" s="2">
        <v>160725</v>
      </c>
      <c r="D788" s="2">
        <v>109.855559</v>
      </c>
    </row>
    <row r="789" spans="1:4">
      <c r="A789" s="160">
        <v>45342</v>
      </c>
      <c r="C789" s="2">
        <v>648680</v>
      </c>
      <c r="D789" s="2">
        <v>108.635008</v>
      </c>
    </row>
    <row r="790" spans="1:4">
      <c r="A790" s="160">
        <v>45343</v>
      </c>
      <c r="C790" s="2">
        <v>528550</v>
      </c>
      <c r="D790" s="2">
        <v>107.522167</v>
      </c>
    </row>
    <row r="791" spans="1:4">
      <c r="A791" s="160">
        <v>45344</v>
      </c>
      <c r="C791" s="2">
        <v>561609</v>
      </c>
      <c r="D791" s="2">
        <v>105.018322</v>
      </c>
    </row>
    <row r="792" spans="1:4">
      <c r="A792" s="160">
        <v>45345</v>
      </c>
      <c r="C792" s="2">
        <v>912351</v>
      </c>
      <c r="D792" s="2">
        <v>100.35500999999999</v>
      </c>
    </row>
    <row r="793" spans="1:4">
      <c r="A793" s="160">
        <v>45346</v>
      </c>
      <c r="C793" s="2">
        <v>0</v>
      </c>
    </row>
    <row r="794" spans="1:4">
      <c r="A794" s="160">
        <v>45347</v>
      </c>
      <c r="C794" s="2">
        <v>0</v>
      </c>
    </row>
    <row r="795" spans="1:4">
      <c r="A795" s="160">
        <v>45348</v>
      </c>
      <c r="C795" s="2">
        <v>640459</v>
      </c>
      <c r="D795" s="2">
        <v>100.14894200000001</v>
      </c>
    </row>
    <row r="796" spans="1:4">
      <c r="A796" s="160">
        <v>45349</v>
      </c>
      <c r="C796" s="2">
        <v>688173</v>
      </c>
      <c r="D796" s="2">
        <v>99.609846000000005</v>
      </c>
    </row>
    <row r="797" spans="1:4">
      <c r="A797" s="160">
        <v>45350</v>
      </c>
      <c r="C797" s="2">
        <v>449570</v>
      </c>
      <c r="D797" s="2">
        <v>99.826508000000004</v>
      </c>
    </row>
    <row r="798" spans="1:4">
      <c r="A798" s="160">
        <v>45351</v>
      </c>
      <c r="C798" s="2">
        <v>505430</v>
      </c>
      <c r="D798" s="2">
        <v>100.538983</v>
      </c>
    </row>
    <row r="799" spans="1:4">
      <c r="A799" s="160">
        <v>45352</v>
      </c>
      <c r="C799" s="2">
        <v>141582</v>
      </c>
      <c r="D799" s="2">
        <v>100.43691800000001</v>
      </c>
    </row>
    <row r="800" spans="1:4">
      <c r="A800" s="160">
        <v>45353</v>
      </c>
      <c r="C800" s="2">
        <v>0</v>
      </c>
    </row>
    <row r="801" spans="1:4">
      <c r="A801" s="160">
        <v>45354</v>
      </c>
      <c r="C801" s="2">
        <v>0</v>
      </c>
    </row>
    <row r="802" spans="1:4">
      <c r="A802" s="160">
        <v>45355</v>
      </c>
      <c r="C802" s="2">
        <v>132204</v>
      </c>
      <c r="D802" s="2">
        <v>100.98652800000001</v>
      </c>
    </row>
    <row r="803" spans="1:4">
      <c r="A803" s="160">
        <v>45356</v>
      </c>
      <c r="C803" s="2">
        <v>198156</v>
      </c>
      <c r="D803" s="2">
        <v>100.51001599999999</v>
      </c>
    </row>
    <row r="804" spans="1:4">
      <c r="A804" s="160">
        <v>45357</v>
      </c>
      <c r="C804" s="2">
        <v>283972</v>
      </c>
      <c r="D804" s="2">
        <v>100.07219600000001</v>
      </c>
    </row>
    <row r="805" spans="1:4">
      <c r="A805" s="160">
        <v>45358</v>
      </c>
      <c r="C805" s="2">
        <v>372956</v>
      </c>
      <c r="D805" s="2">
        <v>99.929001999999997</v>
      </c>
    </row>
    <row r="806" spans="1:4">
      <c r="A806" s="160">
        <v>45359</v>
      </c>
      <c r="C806" s="2">
        <v>396260</v>
      </c>
      <c r="D806" s="2">
        <v>99.865841000000003</v>
      </c>
    </row>
    <row r="807" spans="1:4">
      <c r="A807" s="160">
        <v>45360</v>
      </c>
      <c r="C807" s="2">
        <v>0</v>
      </c>
    </row>
    <row r="808" spans="1:4">
      <c r="A808" s="160">
        <v>45361</v>
      </c>
      <c r="C808" s="2">
        <v>0</v>
      </c>
    </row>
    <row r="809" spans="1:4">
      <c r="A809" s="160">
        <v>45362</v>
      </c>
      <c r="C809" s="2">
        <v>999459</v>
      </c>
      <c r="D809" s="2">
        <v>98.677249000000003</v>
      </c>
    </row>
    <row r="810" spans="1:4">
      <c r="A810" s="160">
        <v>45363</v>
      </c>
      <c r="C810" s="2">
        <v>97970</v>
      </c>
      <c r="D810" s="2">
        <v>99.502483999999995</v>
      </c>
    </row>
    <row r="811" spans="1:4">
      <c r="A811" s="160">
        <v>45364</v>
      </c>
      <c r="C811" s="2">
        <v>508271</v>
      </c>
      <c r="D811" s="2">
        <v>98.404700000000005</v>
      </c>
    </row>
    <row r="812" spans="1:4">
      <c r="A812" s="160">
        <v>45365</v>
      </c>
      <c r="C812" s="2">
        <v>360039</v>
      </c>
      <c r="D812" s="2">
        <v>97.663945999999996</v>
      </c>
    </row>
    <row r="813" spans="1:4">
      <c r="A813" s="160">
        <v>45366</v>
      </c>
      <c r="C813" s="2">
        <v>348106</v>
      </c>
      <c r="D813" s="2">
        <v>96.944798000000006</v>
      </c>
    </row>
    <row r="814" spans="1:4">
      <c r="A814" s="160">
        <v>45367</v>
      </c>
      <c r="C814" s="2">
        <v>0</v>
      </c>
    </row>
    <row r="815" spans="1:4">
      <c r="A815" s="160">
        <v>45368</v>
      </c>
      <c r="C815" s="2">
        <v>0</v>
      </c>
    </row>
    <row r="816" spans="1:4">
      <c r="A816" s="160">
        <v>45369</v>
      </c>
      <c r="C816" s="2">
        <v>213999</v>
      </c>
      <c r="D816" s="2">
        <v>96.178117</v>
      </c>
    </row>
    <row r="817" spans="1:4">
      <c r="A817" s="160">
        <v>45370</v>
      </c>
      <c r="C817" s="2">
        <v>284172</v>
      </c>
      <c r="D817" s="2">
        <v>95.314374000000001</v>
      </c>
    </row>
    <row r="818" spans="1:4">
      <c r="A818" s="160">
        <v>45371</v>
      </c>
      <c r="C818" s="2">
        <v>394859</v>
      </c>
      <c r="D818" s="2">
        <v>94.658443000000005</v>
      </c>
    </row>
    <row r="819" spans="1:4">
      <c r="A819" s="160">
        <v>45372</v>
      </c>
      <c r="C819" s="2">
        <v>247881</v>
      </c>
      <c r="D819" s="2">
        <v>95.507555999999994</v>
      </c>
    </row>
    <row r="820" spans="1:4">
      <c r="A820" s="160">
        <v>45373</v>
      </c>
      <c r="C820" s="2">
        <v>316758</v>
      </c>
      <c r="D820" s="2">
        <v>99.096723999999995</v>
      </c>
    </row>
    <row r="821" spans="1:4">
      <c r="A821" s="160">
        <v>45374</v>
      </c>
      <c r="C821" s="2">
        <v>0</v>
      </c>
    </row>
    <row r="822" spans="1:4">
      <c r="A822" s="160">
        <v>45375</v>
      </c>
      <c r="C822" s="2">
        <v>0</v>
      </c>
    </row>
    <row r="823" spans="1:4">
      <c r="A823" s="160">
        <v>45376</v>
      </c>
      <c r="C823" s="2">
        <v>167860</v>
      </c>
      <c r="D823" s="2">
        <v>96.427767000000003</v>
      </c>
    </row>
    <row r="824" spans="1:4">
      <c r="A824" s="160">
        <v>45377</v>
      </c>
      <c r="C824" s="2">
        <v>482221</v>
      </c>
      <c r="D824" s="2">
        <v>98.018242000000001</v>
      </c>
    </row>
    <row r="825" spans="1:4">
      <c r="A825" s="160">
        <v>45378</v>
      </c>
      <c r="C825" s="2">
        <v>311687</v>
      </c>
      <c r="D825" s="2">
        <v>97.895160000000004</v>
      </c>
    </row>
    <row r="826" spans="1:4">
      <c r="A826" s="160">
        <v>45379</v>
      </c>
      <c r="C826" s="2">
        <v>950670</v>
      </c>
      <c r="D826" s="2">
        <v>101.68589799999999</v>
      </c>
    </row>
    <row r="827" spans="1:4">
      <c r="A827" s="160">
        <v>45380</v>
      </c>
      <c r="C827" s="2">
        <v>0</v>
      </c>
    </row>
    <row r="828" spans="1:4">
      <c r="A828" s="160">
        <v>45381</v>
      </c>
      <c r="C828" s="2">
        <v>0</v>
      </c>
    </row>
    <row r="829" spans="1:4">
      <c r="A829" s="160">
        <v>45382</v>
      </c>
      <c r="C829" s="2">
        <v>0</v>
      </c>
    </row>
    <row r="830" spans="1:4">
      <c r="A830" s="160">
        <v>45383</v>
      </c>
      <c r="C830" s="2">
        <v>234418</v>
      </c>
      <c r="D830" s="2">
        <v>96.004956000000007</v>
      </c>
    </row>
    <row r="831" spans="1:4">
      <c r="A831" s="160">
        <v>45384</v>
      </c>
      <c r="C831" s="2">
        <v>145727</v>
      </c>
      <c r="D831" s="2">
        <v>96.716280999999995</v>
      </c>
    </row>
    <row r="832" spans="1:4">
      <c r="A832" s="160">
        <v>45385</v>
      </c>
      <c r="C832" s="2">
        <v>191065</v>
      </c>
      <c r="D832" s="2">
        <v>97.519793000000007</v>
      </c>
    </row>
    <row r="833" spans="1:4">
      <c r="A833" s="160">
        <v>45386</v>
      </c>
      <c r="C833" s="2">
        <v>183574</v>
      </c>
      <c r="D833" s="2">
        <v>98.124363000000002</v>
      </c>
    </row>
    <row r="834" spans="1:4">
      <c r="A834" s="160">
        <v>45387</v>
      </c>
      <c r="C834" s="2">
        <v>289892</v>
      </c>
      <c r="D834" s="2">
        <v>99.045931999999993</v>
      </c>
    </row>
    <row r="835" spans="1:4">
      <c r="A835" s="160">
        <v>45388</v>
      </c>
      <c r="C835" s="2">
        <v>0</v>
      </c>
    </row>
    <row r="836" spans="1:4">
      <c r="A836" s="160">
        <v>45389</v>
      </c>
      <c r="C836" s="2">
        <v>0</v>
      </c>
    </row>
    <row r="837" spans="1:4">
      <c r="A837" s="160">
        <v>45390</v>
      </c>
      <c r="C837" s="2">
        <v>460756</v>
      </c>
      <c r="D837" s="2">
        <v>100.265951</v>
      </c>
    </row>
    <row r="838" spans="1:4">
      <c r="A838" s="160">
        <v>45391</v>
      </c>
      <c r="C838" s="2">
        <v>235627</v>
      </c>
      <c r="D838" s="2">
        <v>101.08887199999999</v>
      </c>
    </row>
    <row r="839" spans="1:4">
      <c r="A839" s="160">
        <v>45392</v>
      </c>
      <c r="C839" s="2">
        <v>162481</v>
      </c>
      <c r="D839" s="2">
        <v>100.49701</v>
      </c>
    </row>
    <row r="840" spans="1:4">
      <c r="A840" s="160">
        <v>45393</v>
      </c>
      <c r="C840" s="2">
        <v>183258</v>
      </c>
      <c r="D840" s="2">
        <v>100.58356499999999</v>
      </c>
    </row>
    <row r="841" spans="1:4">
      <c r="A841" s="160">
        <v>45394</v>
      </c>
      <c r="C841" s="2">
        <v>202836</v>
      </c>
      <c r="D841" s="2">
        <v>100.06603200000001</v>
      </c>
    </row>
    <row r="842" spans="1:4">
      <c r="A842" s="160">
        <v>45395</v>
      </c>
      <c r="C842" s="2">
        <v>0</v>
      </c>
    </row>
    <row r="843" spans="1:4">
      <c r="A843" s="160">
        <v>45396</v>
      </c>
      <c r="C843" s="2">
        <v>0</v>
      </c>
    </row>
    <row r="844" spans="1:4">
      <c r="A844" s="160">
        <v>45397</v>
      </c>
      <c r="C844" s="2">
        <v>100296</v>
      </c>
      <c r="D844" s="2">
        <v>99.967020000000005</v>
      </c>
    </row>
    <row r="845" spans="1:4">
      <c r="A845" s="160">
        <v>45398</v>
      </c>
      <c r="C845" s="2">
        <v>78269</v>
      </c>
      <c r="D845" s="2">
        <v>99.705234000000004</v>
      </c>
    </row>
    <row r="846" spans="1:4">
      <c r="A846" s="160">
        <v>45399</v>
      </c>
      <c r="C846" s="2">
        <v>299549</v>
      </c>
      <c r="D846" s="2">
        <v>99.555340000000001</v>
      </c>
    </row>
    <row r="847" spans="1:4">
      <c r="A847" s="160">
        <v>45400</v>
      </c>
      <c r="C847" s="2">
        <v>165088</v>
      </c>
      <c r="D847" s="2">
        <v>99.608250999999996</v>
      </c>
    </row>
    <row r="848" spans="1:4">
      <c r="A848" s="160">
        <v>45401</v>
      </c>
      <c r="C848" s="2">
        <v>227780</v>
      </c>
      <c r="D848" s="2">
        <v>99.311811000000006</v>
      </c>
    </row>
    <row r="849" spans="1:4">
      <c r="A849" s="160">
        <v>45402</v>
      </c>
      <c r="C849" s="2">
        <v>0</v>
      </c>
    </row>
    <row r="850" spans="1:4">
      <c r="A850" s="160">
        <v>45403</v>
      </c>
      <c r="C850" s="2">
        <v>0</v>
      </c>
    </row>
    <row r="851" spans="1:4">
      <c r="A851" s="160">
        <v>45404</v>
      </c>
      <c r="C851" s="2">
        <v>48233</v>
      </c>
      <c r="D851" s="2">
        <v>99.445445000000007</v>
      </c>
    </row>
    <row r="852" spans="1:4">
      <c r="A852" s="160">
        <v>45405</v>
      </c>
      <c r="C852" s="2">
        <v>182252</v>
      </c>
      <c r="D852" s="2">
        <v>99.110937000000007</v>
      </c>
    </row>
    <row r="853" spans="1:4">
      <c r="A853" s="160">
        <v>45406</v>
      </c>
      <c r="C853" s="2">
        <v>310838</v>
      </c>
      <c r="D853" s="2">
        <v>97.502690999999999</v>
      </c>
    </row>
    <row r="854" spans="1:4">
      <c r="A854" s="160">
        <v>45407</v>
      </c>
      <c r="C854" s="2">
        <v>605994</v>
      </c>
      <c r="D854" s="2">
        <v>94.725706000000002</v>
      </c>
    </row>
    <row r="855" spans="1:4">
      <c r="A855" s="160">
        <v>45408</v>
      </c>
      <c r="C855" s="2">
        <v>379664</v>
      </c>
      <c r="D855" s="2">
        <v>93.887522000000004</v>
      </c>
    </row>
    <row r="856" spans="1:4">
      <c r="A856" s="160">
        <v>45409</v>
      </c>
      <c r="C856" s="2">
        <v>0</v>
      </c>
    </row>
    <row r="857" spans="1:4">
      <c r="A857" s="160">
        <v>45410</v>
      </c>
      <c r="C857" s="2">
        <v>0</v>
      </c>
    </row>
    <row r="858" spans="1:4">
      <c r="A858" s="160">
        <v>45411</v>
      </c>
      <c r="C858" s="2">
        <v>321904</v>
      </c>
      <c r="D858" s="2">
        <v>95.064368000000002</v>
      </c>
    </row>
    <row r="859" spans="1:4">
      <c r="A859" s="160">
        <v>45412</v>
      </c>
      <c r="C859" s="2">
        <v>321382</v>
      </c>
      <c r="D859" s="2">
        <v>98.617608000000004</v>
      </c>
    </row>
    <row r="860" spans="1:4">
      <c r="A860" s="160">
        <v>45413</v>
      </c>
      <c r="C860" s="2">
        <v>0</v>
      </c>
    </row>
    <row r="861" spans="1:4">
      <c r="A861" s="160">
        <v>45414</v>
      </c>
      <c r="C861" s="2">
        <v>189586</v>
      </c>
      <c r="D861" s="2">
        <v>97.643165999999994</v>
      </c>
    </row>
    <row r="862" spans="1:4">
      <c r="A862" s="160">
        <v>45415</v>
      </c>
      <c r="C862" s="2">
        <v>129740</v>
      </c>
      <c r="D862" s="2">
        <v>95.607592999999994</v>
      </c>
    </row>
    <row r="863" spans="1:4">
      <c r="A863" s="160">
        <v>45416</v>
      </c>
      <c r="C863" s="2">
        <v>0</v>
      </c>
    </row>
    <row r="864" spans="1:4">
      <c r="A864" s="160">
        <v>45417</v>
      </c>
      <c r="C864" s="2">
        <v>0</v>
      </c>
    </row>
    <row r="865" spans="1:4">
      <c r="A865" s="160">
        <v>45418</v>
      </c>
      <c r="C865" s="2">
        <v>71268</v>
      </c>
      <c r="D865" s="2">
        <v>95.936096000000006</v>
      </c>
    </row>
    <row r="866" spans="1:4">
      <c r="A866" s="160">
        <v>45419</v>
      </c>
      <c r="C866" s="2">
        <v>173938</v>
      </c>
      <c r="D866" s="2">
        <v>95.725296999999998</v>
      </c>
    </row>
    <row r="867" spans="1:4">
      <c r="A867" s="160">
        <v>45420</v>
      </c>
      <c r="C867" s="2">
        <v>321098</v>
      </c>
      <c r="D867" s="2">
        <v>96.004058999999998</v>
      </c>
    </row>
    <row r="868" spans="1:4">
      <c r="A868" s="160">
        <v>45421</v>
      </c>
      <c r="C868" s="2">
        <v>400768</v>
      </c>
      <c r="D868" s="2">
        <v>95.063755999999998</v>
      </c>
    </row>
    <row r="869" spans="1:4">
      <c r="A869" s="160">
        <v>45422</v>
      </c>
      <c r="C869" s="2">
        <v>304371</v>
      </c>
      <c r="D869" s="2">
        <v>95.335532999999998</v>
      </c>
    </row>
    <row r="870" spans="1:4">
      <c r="A870" s="160">
        <v>45423</v>
      </c>
      <c r="C870" s="2">
        <v>0</v>
      </c>
    </row>
    <row r="871" spans="1:4">
      <c r="A871" s="160">
        <v>45424</v>
      </c>
      <c r="C871" s="2">
        <v>0</v>
      </c>
    </row>
    <row r="872" spans="1:4">
      <c r="A872" s="160">
        <v>45425</v>
      </c>
      <c r="C872" s="2">
        <v>166510</v>
      </c>
      <c r="D872" s="2">
        <v>95.150609000000003</v>
      </c>
    </row>
    <row r="873" spans="1:4">
      <c r="A873" s="160">
        <v>45426</v>
      </c>
      <c r="C873" s="2">
        <v>123404</v>
      </c>
      <c r="D873" s="2">
        <v>94.657827999999995</v>
      </c>
    </row>
    <row r="874" spans="1:4">
      <c r="A874" s="160">
        <v>45427</v>
      </c>
      <c r="C874" s="2">
        <v>220427</v>
      </c>
      <c r="D874" s="2">
        <v>94.760423000000003</v>
      </c>
    </row>
    <row r="875" spans="1:4">
      <c r="A875" s="160">
        <v>45428</v>
      </c>
      <c r="C875" s="2">
        <v>273894</v>
      </c>
      <c r="D875" s="2">
        <v>94.059765999999996</v>
      </c>
    </row>
    <row r="876" spans="1:4">
      <c r="A876" s="160">
        <v>45429</v>
      </c>
      <c r="C876" s="2">
        <v>267648</v>
      </c>
      <c r="D876" s="2">
        <v>92.800695000000005</v>
      </c>
    </row>
    <row r="877" spans="1:4">
      <c r="A877" s="160">
        <v>45430</v>
      </c>
      <c r="C877" s="2">
        <v>0</v>
      </c>
    </row>
    <row r="878" spans="1:4">
      <c r="A878" s="160">
        <v>45431</v>
      </c>
      <c r="C878" s="2">
        <v>0</v>
      </c>
    </row>
    <row r="879" spans="1:4">
      <c r="A879" s="160">
        <v>45432</v>
      </c>
      <c r="C879" s="2">
        <v>185219</v>
      </c>
      <c r="D879" s="2">
        <v>91.997542999999993</v>
      </c>
    </row>
    <row r="880" spans="1:4">
      <c r="A880" s="160">
        <v>45433</v>
      </c>
      <c r="C880" s="2">
        <v>219440</v>
      </c>
      <c r="D880" s="2">
        <v>90.638321000000005</v>
      </c>
    </row>
    <row r="881" spans="1:4">
      <c r="A881" s="160">
        <v>45434</v>
      </c>
      <c r="C881" s="2">
        <v>322392</v>
      </c>
      <c r="D881" s="2">
        <v>88.758762000000004</v>
      </c>
    </row>
    <row r="882" spans="1:4">
      <c r="A882" s="160">
        <v>45435</v>
      </c>
      <c r="C882" s="2">
        <v>359516</v>
      </c>
      <c r="D882" s="2">
        <v>87.307173000000006</v>
      </c>
    </row>
    <row r="883" spans="1:4">
      <c r="A883" s="160">
        <v>45436</v>
      </c>
      <c r="C883" s="2">
        <v>281803</v>
      </c>
      <c r="D883" s="2">
        <v>85.295497999999995</v>
      </c>
    </row>
    <row r="884" spans="1:4">
      <c r="A884" s="160">
        <v>45437</v>
      </c>
      <c r="C884" s="2">
        <v>0</v>
      </c>
    </row>
    <row r="885" spans="1:4">
      <c r="A885" s="160">
        <v>45438</v>
      </c>
      <c r="C885" s="2">
        <v>0</v>
      </c>
    </row>
    <row r="886" spans="1:4">
      <c r="A886" s="160">
        <v>45439</v>
      </c>
      <c r="C886" s="2">
        <v>226448</v>
      </c>
      <c r="D886" s="2">
        <v>84.250709000000001</v>
      </c>
    </row>
    <row r="887" spans="1:4">
      <c r="A887" s="160">
        <v>45440</v>
      </c>
      <c r="C887" s="2">
        <v>496084</v>
      </c>
      <c r="D887" s="2">
        <v>83.559301000000005</v>
      </c>
    </row>
    <row r="888" spans="1:4">
      <c r="A888" s="160">
        <v>45441</v>
      </c>
      <c r="C888" s="2">
        <v>372283</v>
      </c>
      <c r="D888" s="2">
        <v>82.665681000000006</v>
      </c>
    </row>
    <row r="889" spans="1:4">
      <c r="A889" s="160">
        <v>45442</v>
      </c>
      <c r="C889" s="2">
        <v>0</v>
      </c>
    </row>
    <row r="890" spans="1:4">
      <c r="A890" s="160">
        <v>45443</v>
      </c>
      <c r="C890" s="2">
        <v>668732</v>
      </c>
      <c r="D890" s="2">
        <v>81.978998000000004</v>
      </c>
    </row>
    <row r="891" spans="1:4">
      <c r="A891" s="160">
        <v>45444</v>
      </c>
      <c r="C891" s="2">
        <v>0</v>
      </c>
    </row>
    <row r="892" spans="1:4">
      <c r="A892" s="160">
        <v>45445</v>
      </c>
      <c r="C892" s="2">
        <v>0</v>
      </c>
    </row>
    <row r="893" spans="1:4">
      <c r="A893" s="160">
        <v>45446</v>
      </c>
      <c r="C893" s="2">
        <v>151763</v>
      </c>
      <c r="D893" s="2">
        <v>80.568956999999997</v>
      </c>
    </row>
    <row r="894" spans="1:4">
      <c r="A894" s="160">
        <v>45447</v>
      </c>
      <c r="C894" s="2">
        <v>177156</v>
      </c>
      <c r="D894" s="2">
        <v>79.997285000000005</v>
      </c>
    </row>
    <row r="895" spans="1:4">
      <c r="A895" s="160">
        <v>45448</v>
      </c>
      <c r="C895" s="2">
        <v>236985</v>
      </c>
      <c r="D895" s="2">
        <v>78.309599000000006</v>
      </c>
    </row>
    <row r="896" spans="1:4">
      <c r="A896" s="160">
        <v>45449</v>
      </c>
      <c r="C896" s="2">
        <v>238488</v>
      </c>
      <c r="D896" s="2">
        <v>70.682749000000001</v>
      </c>
    </row>
    <row r="897" spans="1:4">
      <c r="A897" s="160">
        <v>45450</v>
      </c>
      <c r="C897" s="2">
        <v>508676</v>
      </c>
      <c r="D897" s="2">
        <v>65.821106999999998</v>
      </c>
    </row>
    <row r="898" spans="1:4">
      <c r="A898" s="160">
        <v>45451</v>
      </c>
      <c r="C898" s="2">
        <v>0</v>
      </c>
    </row>
    <row r="899" spans="1:4">
      <c r="A899" s="160">
        <v>45452</v>
      </c>
      <c r="C899" s="2">
        <v>0</v>
      </c>
    </row>
    <row r="900" spans="1:4">
      <c r="A900" s="160">
        <v>45453</v>
      </c>
      <c r="C900" s="2">
        <v>1063681</v>
      </c>
      <c r="D900" s="2">
        <v>73.556859000000003</v>
      </c>
    </row>
    <row r="901" spans="1:4">
      <c r="A901" s="160">
        <v>45454</v>
      </c>
      <c r="C901" s="2">
        <v>156981</v>
      </c>
      <c r="D901" s="2">
        <v>78.886788999999993</v>
      </c>
    </row>
    <row r="902" spans="1:4">
      <c r="A902" s="160">
        <v>45455</v>
      </c>
      <c r="C902" s="2">
        <v>474218</v>
      </c>
      <c r="D902" s="2">
        <v>81.239464999999996</v>
      </c>
    </row>
    <row r="903" spans="1:4">
      <c r="A903" s="160">
        <v>45456</v>
      </c>
      <c r="C903" s="2">
        <v>329556</v>
      </c>
      <c r="D903" s="2">
        <v>82.722346000000002</v>
      </c>
    </row>
    <row r="904" spans="1:4">
      <c r="A904" s="160">
        <v>45457</v>
      </c>
      <c r="C904" s="2">
        <v>274453</v>
      </c>
      <c r="D904" s="2">
        <v>83.943220999999994</v>
      </c>
    </row>
    <row r="905" spans="1:4">
      <c r="A905" s="160">
        <v>45458</v>
      </c>
      <c r="C905" s="2">
        <v>0</v>
      </c>
    </row>
    <row r="906" spans="1:4">
      <c r="A906" s="160">
        <v>45459</v>
      </c>
      <c r="C906" s="2">
        <v>0</v>
      </c>
    </row>
    <row r="907" spans="1:4">
      <c r="A907" s="160">
        <v>45460</v>
      </c>
      <c r="C907" s="2">
        <v>260197</v>
      </c>
      <c r="D907" s="2">
        <v>83.888225000000006</v>
      </c>
    </row>
    <row r="908" spans="1:4">
      <c r="A908" s="160">
        <v>45461</v>
      </c>
      <c r="C908" s="2">
        <v>112811</v>
      </c>
      <c r="D908" s="2">
        <v>83.273527000000001</v>
      </c>
    </row>
    <row r="909" spans="1:4">
      <c r="A909" s="160">
        <v>45462</v>
      </c>
      <c r="C909" s="2">
        <v>333417</v>
      </c>
      <c r="D909" s="2">
        <v>83.126723999999996</v>
      </c>
    </row>
    <row r="910" spans="1:4">
      <c r="A910" s="160">
        <v>45463</v>
      </c>
      <c r="C910" s="2">
        <v>287602</v>
      </c>
      <c r="D910" s="2">
        <v>82.995889000000005</v>
      </c>
    </row>
    <row r="911" spans="1:4">
      <c r="A911" s="160">
        <v>45464</v>
      </c>
      <c r="C911" s="2">
        <v>313628</v>
      </c>
      <c r="D911" s="2">
        <v>81.846851000000001</v>
      </c>
    </row>
    <row r="912" spans="1:4">
      <c r="A912" s="160">
        <v>45465</v>
      </c>
      <c r="C912" s="2">
        <v>0</v>
      </c>
    </row>
    <row r="913" spans="1:4">
      <c r="A913" s="160">
        <v>45466</v>
      </c>
      <c r="C913" s="2">
        <v>0</v>
      </c>
    </row>
    <row r="914" spans="1:4">
      <c r="A914" s="160">
        <v>45467</v>
      </c>
      <c r="C914" s="2">
        <v>55225</v>
      </c>
      <c r="D914" s="2">
        <v>81.239658000000006</v>
      </c>
    </row>
    <row r="915" spans="1:4">
      <c r="A915" s="160">
        <v>45468</v>
      </c>
      <c r="C915" s="2">
        <v>383507</v>
      </c>
      <c r="D915" s="2">
        <v>79.485422999999997</v>
      </c>
    </row>
    <row r="916" spans="1:4">
      <c r="A916" s="160">
        <v>45469</v>
      </c>
      <c r="C916" s="2">
        <v>271092</v>
      </c>
      <c r="D916" s="2">
        <v>78.048072000000005</v>
      </c>
    </row>
    <row r="917" spans="1:4">
      <c r="A917" s="160">
        <v>45470</v>
      </c>
      <c r="C917" s="2">
        <v>197295</v>
      </c>
      <c r="D917" s="2">
        <v>76.159338000000005</v>
      </c>
    </row>
    <row r="918" spans="1:4">
      <c r="A918" s="160">
        <v>45471</v>
      </c>
      <c r="C918" s="2">
        <v>257232</v>
      </c>
      <c r="D918" s="2">
        <v>76.239566999999994</v>
      </c>
    </row>
    <row r="919" spans="1:4">
      <c r="A919" s="160">
        <v>45472</v>
      </c>
      <c r="C919" s="2">
        <v>0</v>
      </c>
    </row>
    <row r="920" spans="1:4">
      <c r="A920" s="160">
        <v>45473</v>
      </c>
      <c r="C920" s="2">
        <v>0</v>
      </c>
    </row>
    <row r="921" spans="1:4">
      <c r="A921" s="160">
        <v>45474</v>
      </c>
      <c r="C921" s="2">
        <v>122929</v>
      </c>
      <c r="D921" s="2">
        <v>77.829638000000003</v>
      </c>
    </row>
    <row r="922" spans="1:4">
      <c r="A922" s="160">
        <v>45475</v>
      </c>
      <c r="C922" s="2">
        <v>25848</v>
      </c>
      <c r="D922" s="2">
        <v>79.250977000000006</v>
      </c>
    </row>
    <row r="923" spans="1:4">
      <c r="A923" s="160">
        <v>45476</v>
      </c>
      <c r="C923" s="2">
        <v>248101</v>
      </c>
      <c r="D923" s="2">
        <v>79.934546999999995</v>
      </c>
    </row>
    <row r="924" spans="1:4">
      <c r="A924" s="160">
        <v>45477</v>
      </c>
      <c r="C924" s="2">
        <v>169633</v>
      </c>
      <c r="D924" s="2">
        <v>77.569547</v>
      </c>
    </row>
    <row r="925" spans="1:4">
      <c r="A925" s="160">
        <v>45478</v>
      </c>
      <c r="C925" s="2">
        <v>88049</v>
      </c>
      <c r="D925" s="2">
        <v>75.947039000000004</v>
      </c>
    </row>
    <row r="926" spans="1:4">
      <c r="A926" s="160">
        <v>45479</v>
      </c>
      <c r="C926" s="2">
        <v>0</v>
      </c>
    </row>
    <row r="927" spans="1:4">
      <c r="A927" s="160">
        <v>45480</v>
      </c>
      <c r="C927" s="2">
        <v>0</v>
      </c>
    </row>
    <row r="928" spans="1:4">
      <c r="A928" s="160">
        <v>45481</v>
      </c>
      <c r="C928" s="2">
        <v>141331</v>
      </c>
      <c r="D928" s="2">
        <v>76.395263</v>
      </c>
    </row>
    <row r="929" spans="1:4">
      <c r="A929" s="160">
        <v>45482</v>
      </c>
      <c r="C929" s="2">
        <v>325989</v>
      </c>
      <c r="D929" s="2">
        <v>75.588946000000007</v>
      </c>
    </row>
    <row r="930" spans="1:4">
      <c r="A930" s="160">
        <v>45483</v>
      </c>
      <c r="C930" s="2">
        <v>275449</v>
      </c>
      <c r="D930" s="2">
        <v>75.317784000000003</v>
      </c>
    </row>
    <row r="931" spans="1:4">
      <c r="A931" s="160">
        <v>45484</v>
      </c>
      <c r="C931" s="2">
        <v>335473</v>
      </c>
      <c r="D931" s="2">
        <v>74.236742000000007</v>
      </c>
    </row>
    <row r="932" spans="1:4">
      <c r="A932" s="160">
        <v>45485</v>
      </c>
      <c r="C932" s="2">
        <v>170587</v>
      </c>
      <c r="D932" s="2">
        <v>73.400926999999996</v>
      </c>
    </row>
  </sheetData>
  <hyperlinks>
    <hyperlink ref="A1" location="Index!A1" display="Return to index" xr:uid="{F4AFC3B1-7DCD-47BE-97E8-DD0B9684EE4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47">
    <tabColor rgb="FF00B0F0"/>
  </sheetPr>
  <dimension ref="A1:H4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D8" sqref="D8"/>
    </sheetView>
  </sheetViews>
  <sheetFormatPr defaultColWidth="9.44140625" defaultRowHeight="14.4"/>
  <cols>
    <col min="1" max="1" width="13.33203125" style="63" bestFit="1" customWidth="1"/>
    <col min="2" max="2" width="8.5546875" style="2" customWidth="1"/>
    <col min="3" max="7" width="18.44140625" style="2" customWidth="1"/>
    <col min="8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Index!BD46</f>
        <v>Chart 56 - GHG emissions by sector in Brazil</v>
      </c>
      <c r="D5" s="13"/>
    </row>
    <row r="6" spans="1:8">
      <c r="C6" s="59"/>
    </row>
    <row r="7" spans="1:8" ht="28.8">
      <c r="A7" s="4" t="s">
        <v>220</v>
      </c>
      <c r="C7" s="44" t="s">
        <v>404</v>
      </c>
      <c r="D7" s="44" t="s">
        <v>407</v>
      </c>
      <c r="E7" s="44" t="s">
        <v>405</v>
      </c>
      <c r="F7" s="44" t="s">
        <v>371</v>
      </c>
      <c r="G7" s="44" t="s">
        <v>406</v>
      </c>
    </row>
    <row r="8" spans="1:8" ht="15.6">
      <c r="B8" s="4"/>
      <c r="C8" s="29" t="s">
        <v>105</v>
      </c>
      <c r="D8" s="29"/>
      <c r="E8" s="29"/>
      <c r="F8" s="29"/>
      <c r="G8" s="29"/>
    </row>
    <row r="9" spans="1:8">
      <c r="A9" s="40">
        <v>1990</v>
      </c>
      <c r="B9" s="6"/>
      <c r="C9" s="56">
        <v>1310.01597837994</v>
      </c>
      <c r="D9" s="12">
        <v>391.15221890738098</v>
      </c>
      <c r="E9" s="12">
        <v>191.68243353165801</v>
      </c>
      <c r="F9" s="12">
        <v>30.000087607314899</v>
      </c>
      <c r="G9" s="12">
        <v>49.804899085845904</v>
      </c>
      <c r="H9" s="11"/>
    </row>
    <row r="10" spans="1:8">
      <c r="A10" s="40">
        <v>1991</v>
      </c>
      <c r="B10" s="6"/>
      <c r="C10" s="56">
        <v>1291.9767011426102</v>
      </c>
      <c r="D10" s="12">
        <v>403.29402532880999</v>
      </c>
      <c r="E10" s="12">
        <v>197.04939663928602</v>
      </c>
      <c r="F10" s="12">
        <v>31.2747013894543</v>
      </c>
      <c r="G10" s="12">
        <v>56.228220118774402</v>
      </c>
    </row>
    <row r="11" spans="1:8">
      <c r="A11" s="40">
        <v>1992</v>
      </c>
      <c r="B11" s="6"/>
      <c r="C11" s="56">
        <v>1517.69354044793</v>
      </c>
      <c r="D11" s="12">
        <v>411.20948698173601</v>
      </c>
      <c r="E11" s="12">
        <v>200.809151946452</v>
      </c>
      <c r="F11" s="12">
        <v>32.561444986081199</v>
      </c>
      <c r="G11" s="12">
        <v>54.8454167683715</v>
      </c>
    </row>
    <row r="12" spans="1:8">
      <c r="A12" s="40">
        <v>1993</v>
      </c>
      <c r="B12" s="6"/>
      <c r="C12" s="56">
        <v>1327.5821956633501</v>
      </c>
      <c r="D12" s="12">
        <v>416.707706709457</v>
      </c>
      <c r="E12" s="12">
        <v>205.63636545586499</v>
      </c>
      <c r="F12" s="12">
        <v>33.9477681627639</v>
      </c>
      <c r="G12" s="12">
        <v>58.660222230590797</v>
      </c>
    </row>
    <row r="13" spans="1:8">
      <c r="A13" s="40">
        <v>1994</v>
      </c>
      <c r="B13" s="6"/>
      <c r="C13" s="56">
        <v>1523.1991138501401</v>
      </c>
      <c r="D13" s="12">
        <v>425.27450930045404</v>
      </c>
      <c r="E13" s="12">
        <v>213.95724160215102</v>
      </c>
      <c r="F13" s="12">
        <v>35.631341797877496</v>
      </c>
      <c r="G13" s="12">
        <v>57.964009864868096</v>
      </c>
    </row>
    <row r="14" spans="1:8">
      <c r="A14" s="40">
        <v>1995</v>
      </c>
      <c r="B14" s="6"/>
      <c r="C14" s="12">
        <v>1783.92109877241</v>
      </c>
      <c r="D14" s="12">
        <v>429.24151711093498</v>
      </c>
      <c r="E14" s="12">
        <v>229.91233818459099</v>
      </c>
      <c r="F14" s="12">
        <v>37.641754977957198</v>
      </c>
      <c r="G14" s="12">
        <v>60.015150466796797</v>
      </c>
    </row>
    <row r="15" spans="1:8">
      <c r="A15" s="40">
        <v>1996</v>
      </c>
      <c r="B15" s="6"/>
      <c r="C15" s="12">
        <v>1505.8411371984998</v>
      </c>
      <c r="D15" s="12">
        <v>403.22489439888301</v>
      </c>
      <c r="E15" s="12">
        <v>247.96126446724099</v>
      </c>
      <c r="F15" s="12">
        <v>39.744343972400799</v>
      </c>
      <c r="G15" s="12">
        <v>58.0168613432378</v>
      </c>
    </row>
    <row r="16" spans="1:8">
      <c r="A16" s="40">
        <v>1997</v>
      </c>
      <c r="B16" s="6"/>
      <c r="C16" s="12">
        <v>1478.57299048047</v>
      </c>
      <c r="D16" s="12">
        <v>411.46985104763701</v>
      </c>
      <c r="E16" s="12">
        <v>263.29274572480301</v>
      </c>
      <c r="F16" s="12">
        <v>41.670324876410298</v>
      </c>
      <c r="G16" s="12">
        <v>61.040830776320398</v>
      </c>
    </row>
    <row r="17" spans="1:7">
      <c r="A17" s="40">
        <v>1998</v>
      </c>
      <c r="B17" s="6"/>
      <c r="C17" s="12">
        <v>1326.724984488</v>
      </c>
      <c r="D17" s="12">
        <v>417.57152442434398</v>
      </c>
      <c r="E17" s="12">
        <v>272.00848609210499</v>
      </c>
      <c r="F17" s="12">
        <v>43.9512785864652</v>
      </c>
      <c r="G17" s="12">
        <v>64.768662120971598</v>
      </c>
    </row>
    <row r="18" spans="1:7">
      <c r="A18" s="40">
        <v>1999</v>
      </c>
      <c r="B18" s="6"/>
      <c r="C18" s="12">
        <v>1321.49373071525</v>
      </c>
      <c r="D18" s="12">
        <v>422.96532159655703</v>
      </c>
      <c r="E18" s="12">
        <v>283.27751236807603</v>
      </c>
      <c r="F18" s="12">
        <v>46.509884161772604</v>
      </c>
      <c r="G18" s="12">
        <v>63.3783475186166</v>
      </c>
    </row>
    <row r="19" spans="1:7">
      <c r="A19" s="40">
        <v>2000</v>
      </c>
      <c r="B19" s="6"/>
      <c r="C19" s="12">
        <v>1225.6184202141199</v>
      </c>
      <c r="D19" s="12">
        <v>438.12885882905903</v>
      </c>
      <c r="E19" s="12">
        <v>289.42380229614798</v>
      </c>
      <c r="F19" s="12">
        <v>49.2921666062254</v>
      </c>
      <c r="G19" s="12">
        <v>64.582523724203099</v>
      </c>
    </row>
    <row r="20" spans="1:7">
      <c r="A20" s="40">
        <v>2001</v>
      </c>
      <c r="C20" s="12">
        <v>1261.00029146662</v>
      </c>
      <c r="D20" s="12">
        <v>454.14088472504596</v>
      </c>
      <c r="E20" s="12">
        <v>298.86931462409399</v>
      </c>
      <c r="F20" s="12">
        <v>52.040488579290503</v>
      </c>
      <c r="G20" s="12">
        <v>61.4998717651767</v>
      </c>
    </row>
    <row r="21" spans="1:7">
      <c r="A21" s="40">
        <v>2002</v>
      </c>
      <c r="C21" s="12">
        <v>1373.4786814670899</v>
      </c>
      <c r="D21" s="12">
        <v>467.79479406424997</v>
      </c>
      <c r="E21" s="12">
        <v>297.63034296116899</v>
      </c>
      <c r="F21" s="12">
        <v>54.810543631637998</v>
      </c>
      <c r="G21" s="12">
        <v>64.319430635293898</v>
      </c>
    </row>
    <row r="22" spans="1:7">
      <c r="A22" s="40">
        <v>2003</v>
      </c>
      <c r="C22" s="12">
        <v>1856.76226184856</v>
      </c>
      <c r="D22" s="12">
        <v>497.381563032435</v>
      </c>
      <c r="E22" s="12">
        <v>289.96454812598995</v>
      </c>
      <c r="F22" s="12">
        <v>57.216498668937604</v>
      </c>
      <c r="G22" s="12">
        <v>65.114017734322502</v>
      </c>
    </row>
    <row r="23" spans="1:7">
      <c r="A23" s="40">
        <v>2004</v>
      </c>
      <c r="C23" s="12">
        <v>1690.83657029592</v>
      </c>
      <c r="D23" s="12">
        <v>518.01576846151897</v>
      </c>
      <c r="E23" s="12">
        <v>305.86169041880703</v>
      </c>
      <c r="F23" s="12">
        <v>58.714370914977899</v>
      </c>
      <c r="G23" s="12">
        <v>68.942283459954197</v>
      </c>
    </row>
    <row r="24" spans="1:7">
      <c r="A24" s="40">
        <v>2005</v>
      </c>
      <c r="C24" s="12">
        <v>1277.9003290947799</v>
      </c>
      <c r="D24" s="12">
        <v>518.58653193021894</v>
      </c>
      <c r="E24" s="12">
        <v>317.593020083824</v>
      </c>
      <c r="F24" s="12">
        <v>60.773856076696504</v>
      </c>
      <c r="G24" s="12">
        <v>67.195008541238693</v>
      </c>
    </row>
    <row r="25" spans="1:7">
      <c r="A25" s="40">
        <v>2006</v>
      </c>
      <c r="C25" s="12">
        <v>833.43758770801492</v>
      </c>
      <c r="D25" s="12">
        <v>517.72590642539501</v>
      </c>
      <c r="E25" s="12">
        <v>321.27647027417703</v>
      </c>
      <c r="F25" s="12">
        <v>63.2950938668275</v>
      </c>
      <c r="G25" s="12">
        <v>68.917923206560104</v>
      </c>
    </row>
    <row r="26" spans="1:7">
      <c r="A26" s="40">
        <v>2007</v>
      </c>
      <c r="C26" s="12">
        <v>610.01604988606096</v>
      </c>
      <c r="D26" s="12">
        <v>502.426487733106</v>
      </c>
      <c r="E26" s="12">
        <v>335.58943652026301</v>
      </c>
      <c r="F26" s="12">
        <v>63.946616953739301</v>
      </c>
      <c r="G26" s="12">
        <v>69.676165915224004</v>
      </c>
    </row>
    <row r="27" spans="1:7">
      <c r="A27" s="40">
        <v>2008</v>
      </c>
      <c r="C27" s="12">
        <v>551.56337800539006</v>
      </c>
      <c r="D27" s="12">
        <v>511.40987529408198</v>
      </c>
      <c r="E27" s="12">
        <v>353.795076279169</v>
      </c>
      <c r="F27" s="12">
        <v>65.118318723174397</v>
      </c>
      <c r="G27" s="12">
        <v>70.548764401402394</v>
      </c>
    </row>
    <row r="28" spans="1:7">
      <c r="A28" s="40">
        <v>2009</v>
      </c>
      <c r="C28" s="12">
        <v>201.85881749603899</v>
      </c>
      <c r="D28" s="12">
        <v>517.67089491497495</v>
      </c>
      <c r="E28" s="12">
        <v>341.92190981837598</v>
      </c>
      <c r="F28" s="12">
        <v>67.899796906601594</v>
      </c>
      <c r="G28" s="12">
        <v>63.558792646408996</v>
      </c>
    </row>
    <row r="29" spans="1:7">
      <c r="A29" s="40">
        <v>2010</v>
      </c>
      <c r="C29" s="12">
        <v>140.89309045186499</v>
      </c>
      <c r="D29" s="12">
        <v>534.39072596429401</v>
      </c>
      <c r="E29" s="12">
        <v>372.39073871421198</v>
      </c>
      <c r="F29" s="12">
        <v>69.765171172099997</v>
      </c>
      <c r="G29" s="12">
        <v>78.792582133069899</v>
      </c>
    </row>
    <row r="30" spans="1:7">
      <c r="A30" s="40">
        <v>2011</v>
      </c>
      <c r="C30" s="12">
        <v>146.24478731141002</v>
      </c>
      <c r="D30" s="12">
        <v>539.43596835566495</v>
      </c>
      <c r="E30" s="12">
        <v>385.94216929449101</v>
      </c>
      <c r="F30" s="12">
        <v>72.122021681770903</v>
      </c>
      <c r="G30" s="12">
        <v>86.253924056545202</v>
      </c>
    </row>
    <row r="31" spans="1:7">
      <c r="A31" s="40">
        <v>2012</v>
      </c>
      <c r="C31" s="12">
        <v>218.73039877365102</v>
      </c>
      <c r="D31" s="12">
        <v>536.77898641630895</v>
      </c>
      <c r="E31" s="12">
        <v>418.64675892667196</v>
      </c>
      <c r="F31" s="12">
        <v>72.578205603511009</v>
      </c>
      <c r="G31" s="12">
        <v>86.775698172452891</v>
      </c>
    </row>
    <row r="32" spans="1:7">
      <c r="A32" s="40">
        <v>2013</v>
      </c>
      <c r="C32" s="12">
        <v>338.80795408166199</v>
      </c>
      <c r="D32" s="12">
        <v>542.08830629070906</v>
      </c>
      <c r="E32" s="12">
        <v>450.10310795592102</v>
      </c>
      <c r="F32" s="12">
        <v>77.070673234698205</v>
      </c>
      <c r="G32" s="12">
        <v>87.889467817735593</v>
      </c>
    </row>
    <row r="33" spans="1:7">
      <c r="A33" s="40">
        <v>2014</v>
      </c>
      <c r="C33" s="12">
        <v>221.327026967124</v>
      </c>
      <c r="D33" s="12">
        <v>546.81399781853202</v>
      </c>
      <c r="E33" s="12">
        <v>475.61573567015097</v>
      </c>
      <c r="F33" s="12">
        <v>79.374559303343801</v>
      </c>
      <c r="G33" s="12">
        <v>81.164560611541702</v>
      </c>
    </row>
    <row r="34" spans="1:7">
      <c r="A34" s="40">
        <v>2015</v>
      </c>
      <c r="C34" s="12">
        <v>337.22807414757699</v>
      </c>
      <c r="D34" s="12">
        <v>551.89694568700304</v>
      </c>
      <c r="E34" s="12">
        <v>451.898398266193</v>
      </c>
      <c r="F34" s="12">
        <v>81.909447548658292</v>
      </c>
      <c r="G34" s="12">
        <v>79.483185266508997</v>
      </c>
    </row>
    <row r="35" spans="1:7">
      <c r="A35" s="40">
        <v>2016</v>
      </c>
      <c r="C35" s="12">
        <v>332.406167402059</v>
      </c>
      <c r="D35" s="12">
        <v>563.28354754173392</v>
      </c>
      <c r="E35" s="12">
        <v>419.27981326279399</v>
      </c>
      <c r="F35" s="12">
        <v>83.829655094928611</v>
      </c>
      <c r="G35" s="12">
        <v>74.92678667114059</v>
      </c>
    </row>
    <row r="36" spans="1:7">
      <c r="A36" s="40">
        <v>2017</v>
      </c>
      <c r="C36" s="12">
        <v>222.177347720135</v>
      </c>
      <c r="D36" s="12">
        <v>562.09489549384602</v>
      </c>
      <c r="E36" s="12">
        <v>426.90886573857898</v>
      </c>
      <c r="F36" s="12">
        <v>85.273595058331992</v>
      </c>
      <c r="G36" s="12">
        <v>76.136079057247102</v>
      </c>
    </row>
    <row r="37" spans="1:7">
      <c r="A37" s="40">
        <v>2018</v>
      </c>
      <c r="C37" s="12">
        <v>261.164986840334</v>
      </c>
      <c r="D37" s="12">
        <v>560.46740537251492</v>
      </c>
      <c r="E37" s="12">
        <v>405.70110857205202</v>
      </c>
      <c r="F37" s="12">
        <v>88.034392234479697</v>
      </c>
      <c r="G37" s="12">
        <v>76.621251963560098</v>
      </c>
    </row>
    <row r="38" spans="1:7">
      <c r="A38" s="40">
        <v>2019</v>
      </c>
      <c r="C38" s="12">
        <v>578.89498399181502</v>
      </c>
      <c r="D38" s="12">
        <v>562.85321487635304</v>
      </c>
      <c r="E38" s="12">
        <v>409.11217624565103</v>
      </c>
      <c r="F38" s="12">
        <v>89.359841396482196</v>
      </c>
      <c r="G38" s="12">
        <v>75.500451085477806</v>
      </c>
    </row>
    <row r="39" spans="1:7">
      <c r="A39" s="40">
        <v>2020</v>
      </c>
      <c r="C39" s="12">
        <v>438.73424553161101</v>
      </c>
      <c r="D39" s="12">
        <v>576.49297543047794</v>
      </c>
      <c r="E39" s="12">
        <v>387.41225941589704</v>
      </c>
      <c r="F39" s="12">
        <v>91.239142689505798</v>
      </c>
      <c r="G39" s="12">
        <v>76.27547382349961</v>
      </c>
    </row>
    <row r="40" spans="1:7">
      <c r="A40" s="40">
        <v>2021</v>
      </c>
      <c r="C40" s="12">
        <v>694.64174705607002</v>
      </c>
      <c r="D40" s="12">
        <v>598.32555935941298</v>
      </c>
      <c r="E40" s="12">
        <v>434.32517848707801</v>
      </c>
      <c r="F40" s="12">
        <v>91.984622864382899</v>
      </c>
      <c r="G40" s="12">
        <v>82.927267569347308</v>
      </c>
    </row>
    <row r="41" spans="1:7">
      <c r="A41" s="40">
        <v>2022</v>
      </c>
      <c r="C41" s="12">
        <v>489.70112599999999</v>
      </c>
      <c r="D41" s="12">
        <v>617.20437082429805</v>
      </c>
      <c r="E41" s="12">
        <v>412.48607138144797</v>
      </c>
      <c r="F41" s="12">
        <v>91.333389321804901</v>
      </c>
      <c r="G41" s="12">
        <v>78.08274673311611</v>
      </c>
    </row>
  </sheetData>
  <hyperlinks>
    <hyperlink ref="A1" location="Index!A1" display="Return to index" xr:uid="{9926D4A2-AAED-46BA-AD92-C8DF62D3D3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D41D-8793-46C1-A0D5-DD779BD41DFC}">
  <sheetPr>
    <tabColor rgb="FF00B0F0"/>
  </sheetPr>
  <dimension ref="A1:H5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Index!BD50</f>
        <v>Chart 57 – Corn production area</v>
      </c>
      <c r="D5" s="13"/>
    </row>
    <row r="6" spans="1:8">
      <c r="C6" s="59"/>
    </row>
    <row r="7" spans="1:8" ht="28.8">
      <c r="A7" s="4" t="s">
        <v>218</v>
      </c>
      <c r="C7" s="44" t="s">
        <v>408</v>
      </c>
      <c r="D7" s="44" t="s">
        <v>409</v>
      </c>
      <c r="E7" s="44" t="s">
        <v>410</v>
      </c>
      <c r="G7" s="147"/>
    </row>
    <row r="8" spans="1:8">
      <c r="B8" s="4"/>
      <c r="C8" s="29" t="s">
        <v>154</v>
      </c>
      <c r="D8" s="29"/>
      <c r="E8" s="29"/>
    </row>
    <row r="9" spans="1:8">
      <c r="A9" s="40" t="s">
        <v>107</v>
      </c>
      <c r="B9" s="6"/>
      <c r="C9" s="56">
        <v>11.797336</v>
      </c>
      <c r="D9" s="56">
        <v>0</v>
      </c>
      <c r="E9" s="56">
        <v>0</v>
      </c>
      <c r="F9" s="38"/>
      <c r="H9" s="11"/>
    </row>
    <row r="10" spans="1:8">
      <c r="A10" s="40" t="s">
        <v>108</v>
      </c>
      <c r="B10" s="6"/>
      <c r="C10" s="56">
        <v>10.985059999999999</v>
      </c>
      <c r="D10" s="56">
        <v>0</v>
      </c>
      <c r="E10" s="56">
        <v>0</v>
      </c>
      <c r="F10" s="38"/>
    </row>
    <row r="11" spans="1:8">
      <c r="A11" s="40" t="s">
        <v>109</v>
      </c>
      <c r="B11" s="6"/>
      <c r="C11" s="56">
        <v>11.304812999999999</v>
      </c>
      <c r="D11" s="56">
        <v>0</v>
      </c>
      <c r="E11" s="56">
        <v>0</v>
      </c>
      <c r="F11" s="11"/>
      <c r="G11" s="38"/>
    </row>
    <row r="12" spans="1:8">
      <c r="A12" s="40" t="s">
        <v>110</v>
      </c>
      <c r="B12" s="6"/>
      <c r="C12" s="56">
        <v>11.523883000000001</v>
      </c>
      <c r="D12" s="56">
        <v>0.14599999999999999</v>
      </c>
      <c r="E12" s="56">
        <v>0</v>
      </c>
      <c r="G12" s="38"/>
    </row>
    <row r="13" spans="1:8">
      <c r="A13" s="40" t="s">
        <v>111</v>
      </c>
      <c r="B13" s="6"/>
      <c r="C13" s="56">
        <v>11.904144000000001</v>
      </c>
      <c r="D13" s="56">
        <v>0.24299999999999999</v>
      </c>
      <c r="E13" s="56">
        <v>0</v>
      </c>
      <c r="G13" s="38"/>
    </row>
    <row r="14" spans="1:8">
      <c r="A14" s="40" t="s">
        <v>112</v>
      </c>
      <c r="B14" s="6"/>
      <c r="C14" s="56">
        <v>12.543052000000001</v>
      </c>
      <c r="D14" s="56">
        <v>0.22800000000000001</v>
      </c>
      <c r="E14" s="56">
        <v>0</v>
      </c>
    </row>
    <row r="15" spans="1:8">
      <c r="A15" s="40" t="s">
        <v>113</v>
      </c>
      <c r="B15" s="6"/>
      <c r="C15" s="56">
        <v>11.554285</v>
      </c>
      <c r="D15" s="56">
        <v>0.10390000000000001</v>
      </c>
      <c r="E15" s="56">
        <v>0</v>
      </c>
    </row>
    <row r="16" spans="1:8">
      <c r="A16" s="40" t="s">
        <v>114</v>
      </c>
      <c r="B16" s="6"/>
      <c r="C16" s="56">
        <v>11.880628999999999</v>
      </c>
      <c r="D16" s="56">
        <v>0.32500000000000001</v>
      </c>
      <c r="E16" s="56">
        <v>0</v>
      </c>
    </row>
    <row r="17" spans="1:5">
      <c r="A17" s="40" t="s">
        <v>115</v>
      </c>
      <c r="B17" s="6"/>
      <c r="C17" s="56">
        <v>11.567163000000001</v>
      </c>
      <c r="D17" s="56">
        <v>0.373</v>
      </c>
      <c r="E17" s="56">
        <v>0</v>
      </c>
    </row>
    <row r="18" spans="1:5">
      <c r="A18" s="40" t="s">
        <v>116</v>
      </c>
      <c r="B18" s="6"/>
      <c r="C18" s="56">
        <v>12.623451000000001</v>
      </c>
      <c r="D18" s="56">
        <v>0.46</v>
      </c>
      <c r="E18" s="56">
        <v>0</v>
      </c>
    </row>
    <row r="19" spans="1:5">
      <c r="A19" s="40" t="s">
        <v>117</v>
      </c>
      <c r="B19" s="6"/>
      <c r="C19" s="56">
        <v>14.061353</v>
      </c>
      <c r="D19" s="56">
        <v>0.54900000000000004</v>
      </c>
      <c r="E19" s="56">
        <v>0</v>
      </c>
    </row>
    <row r="20" spans="1:5">
      <c r="A20" s="40" t="s">
        <v>118</v>
      </c>
      <c r="C20" s="56">
        <v>12.885096000000001</v>
      </c>
      <c r="D20" s="56">
        <v>0.52600000000000002</v>
      </c>
      <c r="E20" s="56">
        <v>0</v>
      </c>
    </row>
    <row r="21" spans="1:5">
      <c r="A21" s="40" t="s">
        <v>119</v>
      </c>
      <c r="C21" s="56">
        <v>12.308434999999999</v>
      </c>
      <c r="D21" s="56">
        <v>0.66579999999999995</v>
      </c>
      <c r="E21" s="56">
        <v>0</v>
      </c>
    </row>
    <row r="22" spans="1:5">
      <c r="A22" s="40" t="s">
        <v>120</v>
      </c>
      <c r="C22" s="56">
        <v>11.574294999999999</v>
      </c>
      <c r="D22" s="56">
        <v>0.51839999999999997</v>
      </c>
      <c r="E22" s="56">
        <v>0</v>
      </c>
    </row>
    <row r="23" spans="1:5">
      <c r="A23" s="40" t="s">
        <v>121</v>
      </c>
      <c r="C23" s="56">
        <v>12.6518</v>
      </c>
      <c r="D23" s="56">
        <v>0.79959999999999998</v>
      </c>
      <c r="E23" s="56">
        <v>0</v>
      </c>
    </row>
    <row r="24" spans="1:5">
      <c r="A24" s="40" t="s">
        <v>122</v>
      </c>
      <c r="C24" s="56">
        <v>13.036799999999999</v>
      </c>
      <c r="D24" s="56">
        <v>0.99029999999999996</v>
      </c>
      <c r="E24" s="56">
        <v>0</v>
      </c>
    </row>
    <row r="25" spans="1:5">
      <c r="A25" s="40" t="s">
        <v>123</v>
      </c>
      <c r="C25" s="56">
        <v>11.1526</v>
      </c>
      <c r="D25" s="56">
        <v>1.2837000000000001</v>
      </c>
      <c r="E25" s="56">
        <v>0</v>
      </c>
    </row>
    <row r="26" spans="1:5">
      <c r="A26" s="40" t="s">
        <v>124</v>
      </c>
      <c r="C26" s="56">
        <v>12.3978</v>
      </c>
      <c r="D26" s="56">
        <v>1.7539</v>
      </c>
      <c r="E26" s="56">
        <v>0</v>
      </c>
    </row>
    <row r="27" spans="1:5">
      <c r="A27" s="40" t="s">
        <v>125</v>
      </c>
      <c r="C27" s="56">
        <v>12.6144</v>
      </c>
      <c r="D27" s="56">
        <v>1.6677999999999999</v>
      </c>
      <c r="E27" s="56">
        <v>0</v>
      </c>
    </row>
    <row r="28" spans="1:5">
      <c r="A28" s="40" t="s">
        <v>126</v>
      </c>
      <c r="C28" s="56">
        <v>12.035600000000001</v>
      </c>
      <c r="D28" s="56">
        <v>1.7210999999999999</v>
      </c>
      <c r="E28" s="56">
        <v>0</v>
      </c>
    </row>
    <row r="29" spans="1:5">
      <c r="A29" s="40" t="s">
        <v>127</v>
      </c>
      <c r="C29" s="56">
        <v>11.600299999999999</v>
      </c>
      <c r="D29" s="56">
        <v>2.1985000000000001</v>
      </c>
      <c r="E29" s="56">
        <v>0</v>
      </c>
    </row>
    <row r="30" spans="1:5">
      <c r="A30" s="40" t="s">
        <v>128</v>
      </c>
      <c r="C30" s="56">
        <v>9.0701000000000001</v>
      </c>
      <c r="D30" s="56">
        <v>2.3210000000000002</v>
      </c>
      <c r="E30" s="56">
        <v>0</v>
      </c>
    </row>
    <row r="31" spans="1:5">
      <c r="A31" s="40" t="s">
        <v>129</v>
      </c>
      <c r="C31" s="56">
        <v>9.8224</v>
      </c>
      <c r="D31" s="56">
        <v>2.6905999999999999</v>
      </c>
      <c r="E31" s="56">
        <v>0</v>
      </c>
    </row>
    <row r="32" spans="1:5">
      <c r="A32" s="40" t="s">
        <v>130</v>
      </c>
      <c r="C32" s="56">
        <v>9.8498000000000001</v>
      </c>
      <c r="D32" s="56">
        <v>2.9081000000000001</v>
      </c>
      <c r="E32" s="56">
        <v>0</v>
      </c>
    </row>
    <row r="33" spans="1:5">
      <c r="A33" s="40" t="s">
        <v>131</v>
      </c>
      <c r="C33" s="56">
        <v>10.546100000000001</v>
      </c>
      <c r="D33" s="56">
        <v>2.4264000000000001</v>
      </c>
      <c r="E33" s="56">
        <v>0</v>
      </c>
    </row>
    <row r="34" spans="1:5">
      <c r="A34" s="40" t="s">
        <v>132</v>
      </c>
      <c r="C34" s="56">
        <v>9.4127999999999989</v>
      </c>
      <c r="D34" s="56">
        <v>2.8849999999999998</v>
      </c>
      <c r="E34" s="56">
        <v>0</v>
      </c>
    </row>
    <row r="35" spans="1:5">
      <c r="A35" s="40" t="s">
        <v>133</v>
      </c>
      <c r="C35" s="56">
        <v>9.6635000000000009</v>
      </c>
      <c r="D35" s="56">
        <v>3.5627</v>
      </c>
      <c r="E35" s="56">
        <v>0</v>
      </c>
    </row>
    <row r="36" spans="1:5">
      <c r="A36" s="40" t="s">
        <v>134</v>
      </c>
      <c r="C36" s="56">
        <v>9.4652999999999992</v>
      </c>
      <c r="D36" s="56">
        <v>3.3176999999999999</v>
      </c>
      <c r="E36" s="56">
        <v>0</v>
      </c>
    </row>
    <row r="37" spans="1:5">
      <c r="A37" s="40" t="s">
        <v>135</v>
      </c>
      <c r="C37" s="56">
        <v>9.0217999999999989</v>
      </c>
      <c r="D37" s="56">
        <v>3.1863999999999999</v>
      </c>
      <c r="E37" s="56">
        <v>0</v>
      </c>
    </row>
    <row r="38" spans="1:5">
      <c r="A38" s="40" t="s">
        <v>136</v>
      </c>
      <c r="C38" s="56">
        <v>9.6527999999999992</v>
      </c>
      <c r="D38" s="56">
        <v>3.3110999999999997</v>
      </c>
      <c r="E38" s="56">
        <v>0</v>
      </c>
    </row>
    <row r="39" spans="1:5">
      <c r="A39" s="40" t="s">
        <v>137</v>
      </c>
      <c r="C39" s="56">
        <v>9.4939</v>
      </c>
      <c r="D39" s="56">
        <v>4.5609999999999999</v>
      </c>
      <c r="E39" s="56">
        <v>0</v>
      </c>
    </row>
    <row r="40" spans="1:5">
      <c r="A40" s="40" t="s">
        <v>138</v>
      </c>
      <c r="C40" s="56">
        <v>9.6356000000000002</v>
      </c>
      <c r="D40" s="56">
        <v>5.1301000000000005</v>
      </c>
      <c r="E40" s="56">
        <v>0</v>
      </c>
    </row>
    <row r="41" spans="1:5">
      <c r="A41" s="40" t="s">
        <v>139</v>
      </c>
      <c r="C41" s="56">
        <v>9.2705000000000002</v>
      </c>
      <c r="D41" s="56">
        <v>4.9013</v>
      </c>
      <c r="E41" s="56">
        <v>0</v>
      </c>
    </row>
    <row r="42" spans="1:5">
      <c r="A42" s="40" t="s">
        <v>140</v>
      </c>
      <c r="C42" s="56">
        <v>7.7240000000000002</v>
      </c>
      <c r="D42" s="56">
        <v>5.2698999999999998</v>
      </c>
      <c r="E42" s="56">
        <v>0</v>
      </c>
    </row>
    <row r="43" spans="1:5">
      <c r="A43" s="40" t="s">
        <v>141</v>
      </c>
      <c r="C43" s="56">
        <v>7.6376999999999997</v>
      </c>
      <c r="D43" s="56">
        <v>6.1683999999999992</v>
      </c>
      <c r="E43" s="56">
        <v>0</v>
      </c>
    </row>
    <row r="44" spans="1:5">
      <c r="A44" s="40" t="s">
        <v>142</v>
      </c>
      <c r="C44" s="56">
        <v>7.5585000000000004</v>
      </c>
      <c r="D44" s="56">
        <v>7.6196000000000002</v>
      </c>
      <c r="E44" s="56">
        <v>0</v>
      </c>
    </row>
    <row r="45" spans="1:5">
      <c r="A45" s="40" t="s">
        <v>143</v>
      </c>
      <c r="C45" s="56">
        <v>6.7831000000000001</v>
      </c>
      <c r="D45" s="56">
        <v>9.0462000000000007</v>
      </c>
      <c r="E45" s="56">
        <v>0</v>
      </c>
    </row>
    <row r="46" spans="1:5">
      <c r="A46" s="40" t="s">
        <v>144</v>
      </c>
      <c r="C46" s="56">
        <v>6.6177000000000001</v>
      </c>
      <c r="D46" s="56">
        <v>9.2112000000000016</v>
      </c>
      <c r="E46" s="56">
        <v>0</v>
      </c>
    </row>
    <row r="47" spans="1:5">
      <c r="A47" s="40" t="s">
        <v>145</v>
      </c>
      <c r="C47" s="56">
        <v>6.1423000000000005</v>
      </c>
      <c r="D47" s="56">
        <v>9.5506000000000011</v>
      </c>
      <c r="E47" s="56">
        <v>0</v>
      </c>
    </row>
    <row r="48" spans="1:5">
      <c r="A48" s="40" t="s">
        <v>146</v>
      </c>
      <c r="C48" s="56">
        <v>5.2893999999999997</v>
      </c>
      <c r="D48" s="56">
        <v>10.565899999999999</v>
      </c>
      <c r="E48" s="56">
        <v>0</v>
      </c>
    </row>
    <row r="49" spans="1:5">
      <c r="A49" s="40" t="s">
        <v>147</v>
      </c>
      <c r="C49" s="56">
        <v>5.4824999999999999</v>
      </c>
      <c r="D49" s="56">
        <v>12.109200000000001</v>
      </c>
      <c r="E49" s="56">
        <v>0</v>
      </c>
    </row>
    <row r="50" spans="1:5">
      <c r="A50" s="40" t="s">
        <v>148</v>
      </c>
      <c r="C50" s="56">
        <v>5.0821000000000005</v>
      </c>
      <c r="D50" s="56">
        <v>11.5343</v>
      </c>
      <c r="E50" s="56">
        <v>0</v>
      </c>
    </row>
    <row r="51" spans="1:5">
      <c r="A51" s="40" t="s">
        <v>149</v>
      </c>
      <c r="C51" s="56">
        <v>4.1038999999999994</v>
      </c>
      <c r="D51" s="56">
        <v>12.878</v>
      </c>
      <c r="E51" s="56">
        <v>0.51100000000000001</v>
      </c>
    </row>
    <row r="52" spans="1:5">
      <c r="A52" s="40" t="s">
        <v>150</v>
      </c>
      <c r="C52" s="56">
        <v>4.2357999999999993</v>
      </c>
      <c r="D52" s="56">
        <v>13.7559</v>
      </c>
      <c r="E52" s="56">
        <v>0.53560000000000008</v>
      </c>
    </row>
    <row r="53" spans="1:5">
      <c r="A53" s="40" t="s">
        <v>151</v>
      </c>
      <c r="C53" s="56">
        <v>4.3483999999999998</v>
      </c>
      <c r="D53" s="56">
        <v>14.999599999999999</v>
      </c>
      <c r="E53" s="56">
        <v>0.59559999999999991</v>
      </c>
    </row>
    <row r="54" spans="1:5">
      <c r="A54" s="40" t="s">
        <v>152</v>
      </c>
      <c r="C54" s="56">
        <v>4.5491999999999999</v>
      </c>
      <c r="D54" s="56">
        <v>16.369299999999999</v>
      </c>
      <c r="E54" s="56">
        <v>0.66209999999999991</v>
      </c>
    </row>
    <row r="55" spans="1:5">
      <c r="A55" s="40" t="s">
        <v>153</v>
      </c>
      <c r="C55" s="56">
        <v>4.444</v>
      </c>
      <c r="D55" s="56">
        <v>17.192700000000002</v>
      </c>
      <c r="E55" s="56">
        <v>0.63249999999999995</v>
      </c>
    </row>
  </sheetData>
  <hyperlinks>
    <hyperlink ref="A1" location="Index!A1" display="Return to index" xr:uid="{6A1EF8D8-4EDE-44F2-9BF4-ADD5DA3AF72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6FBB-7FA2-4436-8DAF-177394CF97FB}">
  <sheetPr>
    <tabColor rgb="FF00B0F0"/>
  </sheetPr>
  <dimension ref="A1:H5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30" sqref="I30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1" width="9.44140625" style="2"/>
    <col min="12" max="12" width="10" style="2" bestFit="1" customWidth="1"/>
    <col min="13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Index!BD54</f>
        <v>Chart 58 – Corn production</v>
      </c>
      <c r="D5" s="13"/>
    </row>
    <row r="6" spans="1:8">
      <c r="C6" s="59"/>
    </row>
    <row r="7" spans="1:8" ht="28.8">
      <c r="A7" s="4" t="s">
        <v>218</v>
      </c>
      <c r="C7" s="44" t="s">
        <v>411</v>
      </c>
      <c r="D7" s="44" t="s">
        <v>412</v>
      </c>
      <c r="E7" s="44" t="s">
        <v>413</v>
      </c>
    </row>
    <row r="8" spans="1:8">
      <c r="B8" s="4"/>
      <c r="C8" s="29" t="s">
        <v>155</v>
      </c>
      <c r="D8" s="29"/>
      <c r="E8" s="29"/>
    </row>
    <row r="9" spans="1:8">
      <c r="A9" s="40" t="s">
        <v>107</v>
      </c>
      <c r="B9" s="6"/>
      <c r="C9" s="37">
        <v>19.255727999999998</v>
      </c>
      <c r="D9" s="37">
        <v>0</v>
      </c>
      <c r="E9" s="37">
        <v>0</v>
      </c>
      <c r="F9" s="38"/>
      <c r="H9" s="11"/>
    </row>
    <row r="10" spans="1:8">
      <c r="A10" s="40" t="s">
        <v>108</v>
      </c>
      <c r="B10" s="6"/>
      <c r="C10" s="37">
        <v>14.017063</v>
      </c>
      <c r="D10" s="37">
        <v>0</v>
      </c>
      <c r="E10" s="37">
        <v>0</v>
      </c>
      <c r="F10" s="38"/>
    </row>
    <row r="11" spans="1:8">
      <c r="A11" s="40" t="s">
        <v>109</v>
      </c>
      <c r="B11" s="6"/>
      <c r="C11" s="37">
        <v>16.513828</v>
      </c>
      <c r="D11" s="37">
        <v>0</v>
      </c>
      <c r="E11" s="37">
        <v>0</v>
      </c>
      <c r="F11" s="11"/>
      <c r="G11" s="38"/>
    </row>
    <row r="12" spans="1:8">
      <c r="A12" s="40" t="s">
        <v>110</v>
      </c>
      <c r="B12" s="6"/>
      <c r="C12" s="37">
        <v>19.356522000000002</v>
      </c>
      <c r="D12" s="37">
        <v>7.8799999999999995E-2</v>
      </c>
      <c r="E12" s="37">
        <v>0</v>
      </c>
      <c r="G12" s="38"/>
    </row>
    <row r="13" spans="1:8">
      <c r="A13" s="40" t="s">
        <v>111</v>
      </c>
      <c r="B13" s="6"/>
      <c r="C13" s="37">
        <v>21.15681</v>
      </c>
      <c r="D13" s="37">
        <v>0.127</v>
      </c>
      <c r="E13" s="37">
        <v>0</v>
      </c>
      <c r="G13" s="38"/>
    </row>
    <row r="14" spans="1:8">
      <c r="A14" s="40" t="s">
        <v>112</v>
      </c>
      <c r="B14" s="6"/>
      <c r="C14" s="37">
        <v>21.490808000000001</v>
      </c>
      <c r="D14" s="37">
        <v>0.114</v>
      </c>
      <c r="E14" s="37">
        <v>0</v>
      </c>
    </row>
    <row r="15" spans="1:8">
      <c r="A15" s="40" t="s">
        <v>113</v>
      </c>
      <c r="B15" s="6"/>
      <c r="C15" s="37">
        <v>18.981763999999998</v>
      </c>
      <c r="D15" s="37">
        <v>3.32E-2</v>
      </c>
      <c r="E15" s="37">
        <v>0</v>
      </c>
    </row>
    <row r="16" spans="1:8">
      <c r="A16" s="40" t="s">
        <v>114</v>
      </c>
      <c r="B16" s="6"/>
      <c r="C16" s="37">
        <v>20.796701000000002</v>
      </c>
      <c r="D16" s="37">
        <v>0.38150000000000001</v>
      </c>
      <c r="E16" s="37">
        <v>0</v>
      </c>
    </row>
    <row r="17" spans="1:5">
      <c r="A17" s="40" t="s">
        <v>115</v>
      </c>
      <c r="B17" s="6"/>
      <c r="C17" s="37">
        <v>20.690899000000002</v>
      </c>
      <c r="D17" s="37">
        <v>0.48380000000000001</v>
      </c>
      <c r="E17" s="37">
        <v>0</v>
      </c>
    </row>
    <row r="18" spans="1:5">
      <c r="A18" s="40" t="s">
        <v>116</v>
      </c>
      <c r="B18" s="6"/>
      <c r="C18" s="37">
        <v>19.754773999999998</v>
      </c>
      <c r="D18" s="37">
        <v>0.51</v>
      </c>
      <c r="E18" s="37">
        <v>0</v>
      </c>
    </row>
    <row r="19" spans="1:5">
      <c r="A19" s="40" t="s">
        <v>117</v>
      </c>
      <c r="B19" s="6"/>
      <c r="C19" s="37">
        <v>26.179361</v>
      </c>
      <c r="D19" s="37">
        <v>0.5796</v>
      </c>
      <c r="E19" s="37">
        <v>0</v>
      </c>
    </row>
    <row r="20" spans="1:5">
      <c r="A20" s="40" t="s">
        <v>118</v>
      </c>
      <c r="C20" s="37">
        <v>24.777972999999999</v>
      </c>
      <c r="D20" s="37">
        <v>0.44630000000000003</v>
      </c>
      <c r="E20" s="37">
        <v>0</v>
      </c>
    </row>
    <row r="21" spans="1:5">
      <c r="A21" s="40" t="s">
        <v>119</v>
      </c>
      <c r="C21" s="37">
        <v>25.646990000000002</v>
      </c>
      <c r="D21" s="37">
        <v>0.62060000000000004</v>
      </c>
      <c r="E21" s="37">
        <v>0</v>
      </c>
    </row>
    <row r="22" spans="1:5">
      <c r="A22" s="40" t="s">
        <v>120</v>
      </c>
      <c r="C22" s="37">
        <v>21.75703</v>
      </c>
      <c r="D22" s="37">
        <v>0.50080000000000002</v>
      </c>
      <c r="E22" s="37">
        <v>0</v>
      </c>
    </row>
    <row r="23" spans="1:5">
      <c r="A23" s="40" t="s">
        <v>121</v>
      </c>
      <c r="C23" s="37">
        <v>23.040599999999998</v>
      </c>
      <c r="D23" s="37">
        <v>1.0555000000000001</v>
      </c>
      <c r="E23" s="37">
        <v>0</v>
      </c>
    </row>
    <row r="24" spans="1:5">
      <c r="A24" s="40" t="s">
        <v>122</v>
      </c>
      <c r="C24" s="37">
        <v>29.241799999999998</v>
      </c>
      <c r="D24" s="37">
        <v>1.5294000000000001</v>
      </c>
      <c r="E24" s="37">
        <v>0</v>
      </c>
    </row>
    <row r="25" spans="1:5">
      <c r="A25" s="40" t="s">
        <v>123</v>
      </c>
      <c r="C25" s="37">
        <v>26.8062</v>
      </c>
      <c r="D25" s="37">
        <v>2.4015</v>
      </c>
      <c r="E25" s="37">
        <v>0</v>
      </c>
    </row>
    <row r="26" spans="1:5">
      <c r="A26" s="40" t="s">
        <v>124</v>
      </c>
      <c r="C26" s="37">
        <v>30.9239</v>
      </c>
      <c r="D26" s="37">
        <v>2.2498</v>
      </c>
      <c r="E26" s="37">
        <v>0</v>
      </c>
    </row>
    <row r="27" spans="1:5">
      <c r="A27" s="40" t="s">
        <v>125</v>
      </c>
      <c r="C27" s="37">
        <v>33.990699999999997</v>
      </c>
      <c r="D27" s="37">
        <v>3.4511999999999996</v>
      </c>
      <c r="E27" s="37">
        <v>0</v>
      </c>
    </row>
    <row r="28" spans="1:5">
      <c r="A28" s="40" t="s">
        <v>126</v>
      </c>
      <c r="C28" s="37">
        <v>28.895099999999999</v>
      </c>
      <c r="D28" s="37">
        <v>3.5095999999999998</v>
      </c>
      <c r="E28" s="37">
        <v>0</v>
      </c>
    </row>
    <row r="29" spans="1:5">
      <c r="A29" s="40" t="s">
        <v>127</v>
      </c>
      <c r="C29" s="37">
        <v>31.7044</v>
      </c>
      <c r="D29" s="37">
        <v>4.0111999999999997</v>
      </c>
      <c r="E29" s="37">
        <v>0</v>
      </c>
    </row>
    <row r="30" spans="1:5">
      <c r="A30" s="40" t="s">
        <v>128</v>
      </c>
      <c r="C30" s="37">
        <v>24.6051</v>
      </c>
      <c r="D30" s="37">
        <v>5.5827</v>
      </c>
      <c r="E30" s="37">
        <v>0</v>
      </c>
    </row>
    <row r="31" spans="1:5">
      <c r="A31" s="40" t="s">
        <v>129</v>
      </c>
      <c r="C31" s="37">
        <v>26.742000000000001</v>
      </c>
      <c r="D31" s="37">
        <v>5.6513999999999998</v>
      </c>
      <c r="E31" s="37">
        <v>0</v>
      </c>
    </row>
    <row r="32" spans="1:5">
      <c r="A32" s="40" t="s">
        <v>130</v>
      </c>
      <c r="C32" s="37">
        <v>27.715299999999999</v>
      </c>
      <c r="D32" s="37">
        <v>3.9251999999999998</v>
      </c>
      <c r="E32" s="37">
        <v>0</v>
      </c>
    </row>
    <row r="33" spans="1:5">
      <c r="A33" s="40" t="s">
        <v>131</v>
      </c>
      <c r="C33" s="37">
        <v>35.832999999999998</v>
      </c>
      <c r="D33" s="37">
        <v>6.4566999999999997</v>
      </c>
      <c r="E33" s="37">
        <v>0</v>
      </c>
    </row>
    <row r="34" spans="1:5">
      <c r="A34" s="40" t="s">
        <v>132</v>
      </c>
      <c r="C34" s="37">
        <v>29.086299999999998</v>
      </c>
      <c r="D34" s="37">
        <v>6.1805000000000003</v>
      </c>
      <c r="E34" s="37">
        <v>0</v>
      </c>
    </row>
    <row r="35" spans="1:5">
      <c r="A35" s="40" t="s">
        <v>133</v>
      </c>
      <c r="C35" s="37">
        <v>34.613599999999998</v>
      </c>
      <c r="D35" s="37">
        <v>12.7973</v>
      </c>
      <c r="E35" s="37">
        <v>0</v>
      </c>
    </row>
    <row r="36" spans="1:5">
      <c r="A36" s="40" t="s">
        <v>134</v>
      </c>
      <c r="C36" s="37">
        <v>31.554200000000002</v>
      </c>
      <c r="D36" s="37">
        <v>10.574299999999999</v>
      </c>
      <c r="E36" s="37">
        <v>0</v>
      </c>
    </row>
    <row r="37" spans="1:5">
      <c r="A37" s="40" t="s">
        <v>135</v>
      </c>
      <c r="C37" s="37">
        <v>27.298400000000001</v>
      </c>
      <c r="D37" s="37">
        <v>7.7083000000000004</v>
      </c>
      <c r="E37" s="37">
        <v>0</v>
      </c>
    </row>
    <row r="38" spans="1:5">
      <c r="A38" s="40" t="s">
        <v>136</v>
      </c>
      <c r="C38" s="37">
        <v>31.809000000000001</v>
      </c>
      <c r="D38" s="37">
        <v>10.7059</v>
      </c>
      <c r="E38" s="37">
        <v>0</v>
      </c>
    </row>
    <row r="39" spans="1:5">
      <c r="A39" s="40" t="s">
        <v>137</v>
      </c>
      <c r="C39" s="37">
        <v>36.596699999999998</v>
      </c>
      <c r="D39" s="37">
        <v>14.773</v>
      </c>
      <c r="E39" s="37">
        <v>0</v>
      </c>
    </row>
    <row r="40" spans="1:5">
      <c r="A40" s="40" t="s">
        <v>138</v>
      </c>
      <c r="C40" s="37">
        <v>39.964100000000002</v>
      </c>
      <c r="D40" s="37">
        <v>18.688099999999999</v>
      </c>
      <c r="E40" s="37">
        <v>0</v>
      </c>
    </row>
    <row r="41" spans="1:5">
      <c r="A41" s="40" t="s">
        <v>139</v>
      </c>
      <c r="C41" s="37">
        <v>33.654900000000005</v>
      </c>
      <c r="D41" s="37">
        <v>17.349</v>
      </c>
      <c r="E41" s="37">
        <v>0</v>
      </c>
    </row>
    <row r="42" spans="1:5">
      <c r="A42" s="40" t="s">
        <v>140</v>
      </c>
      <c r="C42" s="37">
        <v>34.0792</v>
      </c>
      <c r="D42" s="37">
        <v>21.938800000000001</v>
      </c>
      <c r="E42" s="37">
        <v>0</v>
      </c>
    </row>
    <row r="43" spans="1:5">
      <c r="A43" s="40" t="s">
        <v>141</v>
      </c>
      <c r="C43" s="37">
        <v>34.9467</v>
      </c>
      <c r="D43" s="37">
        <v>22.4603</v>
      </c>
      <c r="E43" s="37">
        <v>0</v>
      </c>
    </row>
    <row r="44" spans="1:5">
      <c r="A44" s="40" t="s">
        <v>142</v>
      </c>
      <c r="C44" s="37">
        <v>33.867100000000001</v>
      </c>
      <c r="D44" s="37">
        <v>39.112699999999997</v>
      </c>
      <c r="E44" s="37">
        <v>0</v>
      </c>
    </row>
    <row r="45" spans="1:5">
      <c r="A45" s="40" t="s">
        <v>143</v>
      </c>
      <c r="C45" s="37">
        <v>34.576708100000005</v>
      </c>
      <c r="D45" s="37">
        <v>46.928899999999999</v>
      </c>
      <c r="E45" s="37">
        <v>0</v>
      </c>
    </row>
    <row r="46" spans="1:5">
      <c r="A46" s="40" t="s">
        <v>144</v>
      </c>
      <c r="C46" s="37">
        <v>31.652609999999999</v>
      </c>
      <c r="D46" s="37">
        <v>48.399099999999997</v>
      </c>
      <c r="E46" s="37">
        <v>0</v>
      </c>
    </row>
    <row r="47" spans="1:5">
      <c r="A47" s="40" t="s">
        <v>145</v>
      </c>
      <c r="C47" s="37">
        <v>30.082011599999998</v>
      </c>
      <c r="D47" s="37">
        <v>54.590499999999999</v>
      </c>
      <c r="E47" s="37">
        <v>0</v>
      </c>
    </row>
    <row r="48" spans="1:5">
      <c r="A48" s="40" t="s">
        <v>146</v>
      </c>
      <c r="C48" s="37">
        <v>25.7455</v>
      </c>
      <c r="D48" s="37">
        <v>40.7727</v>
      </c>
      <c r="E48" s="37">
        <v>0</v>
      </c>
    </row>
    <row r="49" spans="1:5">
      <c r="A49" s="40" t="s">
        <v>147</v>
      </c>
      <c r="C49" s="37">
        <v>30.462015000000001</v>
      </c>
      <c r="D49" s="37">
        <v>67.380899999999997</v>
      </c>
      <c r="E49" s="37">
        <v>0</v>
      </c>
    </row>
    <row r="50" spans="1:5">
      <c r="A50" s="40" t="s">
        <v>148</v>
      </c>
      <c r="C50" s="37">
        <v>26.810695999999997</v>
      </c>
      <c r="D50" s="37">
        <v>53.898900000000005</v>
      </c>
      <c r="E50" s="37">
        <v>0</v>
      </c>
    </row>
    <row r="51" spans="1:5">
      <c r="A51" s="40" t="s">
        <v>149</v>
      </c>
      <c r="C51" s="37">
        <v>25.6467007</v>
      </c>
      <c r="D51" s="37">
        <v>73.177700000000002</v>
      </c>
      <c r="E51" s="37">
        <v>1.2187000000000001</v>
      </c>
    </row>
    <row r="52" spans="1:5">
      <c r="A52" s="40" t="s">
        <v>150</v>
      </c>
      <c r="C52" s="37">
        <v>25.689599999999999</v>
      </c>
      <c r="D52" s="37">
        <v>75.053200000000004</v>
      </c>
      <c r="E52" s="37">
        <v>1.8435999999999999</v>
      </c>
    </row>
    <row r="53" spans="1:5">
      <c r="A53" s="40" t="s">
        <v>151</v>
      </c>
      <c r="C53" s="37">
        <v>24.726500000000001</v>
      </c>
      <c r="D53" s="37">
        <v>60.741599999999998</v>
      </c>
      <c r="E53" s="37">
        <v>1.6285000000000001</v>
      </c>
    </row>
    <row r="54" spans="1:5">
      <c r="A54" s="40" t="s">
        <v>152</v>
      </c>
      <c r="C54" s="37">
        <v>25.026</v>
      </c>
      <c r="D54" s="37">
        <v>85.892399999999995</v>
      </c>
      <c r="E54" s="37">
        <v>2.2119</v>
      </c>
    </row>
    <row r="55" spans="1:5">
      <c r="A55" s="40" t="s">
        <v>153</v>
      </c>
      <c r="C55" s="37">
        <v>27.373199999999997</v>
      </c>
      <c r="D55" s="37">
        <v>102.36510000000001</v>
      </c>
      <c r="E55" s="37">
        <v>2.1543999999999999</v>
      </c>
    </row>
    <row r="56" spans="1:5">
      <c r="A56" s="40"/>
      <c r="C56" s="37">
        <v>23.356200000000001</v>
      </c>
      <c r="D56" s="37">
        <v>85.616799999999998</v>
      </c>
      <c r="E56" s="37">
        <v>1.9909000000000001</v>
      </c>
    </row>
  </sheetData>
  <hyperlinks>
    <hyperlink ref="A1" location="Index!A1" display="Return to index" xr:uid="{5CA3023B-08A0-4D7F-B79F-E5B397675CE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rgb="FF00B0F0"/>
  </sheetPr>
  <dimension ref="A1:H2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P25" sqref="P25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7" style="2" customWidth="1"/>
    <col min="6" max="16384" width="9.44140625" style="2"/>
  </cols>
  <sheetData>
    <row r="1" spans="1:8">
      <c r="A1" s="1" t="s">
        <v>161</v>
      </c>
      <c r="B1" s="1"/>
    </row>
    <row r="2" spans="1:8" ht="6" customHeight="1"/>
    <row r="3" spans="1:8" s="48" customFormat="1" ht="23.4">
      <c r="D3" s="7"/>
      <c r="E3" s="7"/>
      <c r="F3" s="10"/>
      <c r="G3" s="49"/>
      <c r="H3" s="7" t="s">
        <v>162</v>
      </c>
    </row>
    <row r="6" spans="1:8">
      <c r="C6" s="20" t="str">
        <f>Index!Q22</f>
        <v>Chart 5 - Annual sugarcane processing and TRS history</v>
      </c>
      <c r="D6" s="3"/>
      <c r="E6" s="3"/>
    </row>
    <row r="8" spans="1:8" ht="15" customHeight="1">
      <c r="A8" s="4" t="s">
        <v>220</v>
      </c>
      <c r="C8" s="5" t="s">
        <v>221</v>
      </c>
      <c r="D8" s="5" t="s">
        <v>241</v>
      </c>
    </row>
    <row r="9" spans="1:8">
      <c r="A9" s="4"/>
      <c r="C9" s="4"/>
    </row>
    <row r="10" spans="1:8">
      <c r="B10" s="4"/>
      <c r="C10" s="29" t="s">
        <v>242</v>
      </c>
      <c r="D10" s="29" t="s">
        <v>242</v>
      </c>
    </row>
    <row r="11" spans="1:8">
      <c r="A11" s="6">
        <v>2014</v>
      </c>
      <c r="C11" s="9">
        <v>633.39603799999998</v>
      </c>
      <c r="D11" s="9">
        <v>86.471303109963728</v>
      </c>
    </row>
    <row r="12" spans="1:8">
      <c r="A12" s="6">
        <v>2015</v>
      </c>
      <c r="C12" s="9">
        <v>661.31905800000004</v>
      </c>
      <c r="D12" s="9">
        <v>86.927078022931056</v>
      </c>
    </row>
    <row r="13" spans="1:8">
      <c r="A13" s="6">
        <v>2016</v>
      </c>
      <c r="C13" s="9">
        <v>671.46767299999999</v>
      </c>
      <c r="D13" s="9">
        <v>90.376874559715787</v>
      </c>
    </row>
    <row r="14" spans="1:8">
      <c r="A14" s="6">
        <v>2017</v>
      </c>
      <c r="C14" s="9">
        <v>635.71371599999998</v>
      </c>
      <c r="D14" s="9">
        <v>86.965636348800004</v>
      </c>
    </row>
    <row r="15" spans="1:8">
      <c r="A15" s="6">
        <v>2018</v>
      </c>
      <c r="C15" s="9">
        <v>608.52213300000005</v>
      </c>
      <c r="D15" s="9">
        <v>84.219463207199993</v>
      </c>
    </row>
    <row r="16" spans="1:8">
      <c r="A16" s="6">
        <v>2019</v>
      </c>
      <c r="C16" s="9">
        <v>654.08202000000006</v>
      </c>
      <c r="D16" s="9">
        <v>91.107042600825991</v>
      </c>
    </row>
    <row r="17" spans="1:4">
      <c r="A17" s="6">
        <v>2020</v>
      </c>
      <c r="C17" s="9">
        <v>662.68558499999995</v>
      </c>
      <c r="D17" s="9">
        <v>95.469708091749894</v>
      </c>
    </row>
    <row r="18" spans="1:4">
      <c r="A18" s="6">
        <v>2021</v>
      </c>
      <c r="C18" s="9">
        <v>581.44560000000001</v>
      </c>
      <c r="D18" s="9">
        <v>82.332696959999993</v>
      </c>
    </row>
    <row r="19" spans="1:4">
      <c r="A19" s="6">
        <v>2022</v>
      </c>
      <c r="C19" s="9">
        <v>595.30610200000001</v>
      </c>
      <c r="D19" s="9">
        <v>82.586815530459987</v>
      </c>
    </row>
    <row r="20" spans="1:4">
      <c r="A20" s="6">
        <v>2023</v>
      </c>
      <c r="C20" s="9">
        <v>712.5</v>
      </c>
      <c r="D20" s="9">
        <v>97.955334503599985</v>
      </c>
    </row>
  </sheetData>
  <hyperlinks>
    <hyperlink ref="A1" location="Index!A1" display="Return to index" xr:uid="{616649CC-148A-4209-8C16-74E3D1D8783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3090-6271-4629-A8F8-FCD3371850D8}">
  <sheetPr>
    <tabColor rgb="FF00B0F0"/>
  </sheetPr>
  <dimension ref="A1:H17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27" sqref="K27"/>
    </sheetView>
  </sheetViews>
  <sheetFormatPr defaultColWidth="9.44140625" defaultRowHeight="14.4"/>
  <cols>
    <col min="1" max="1" width="18.1093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Index!BD58</f>
        <v>Chart 59 - Occupation profile of second-crop corn in Brazil, by state</v>
      </c>
      <c r="D5" s="13"/>
    </row>
    <row r="6" spans="1:8">
      <c r="C6" s="59"/>
    </row>
    <row r="7" spans="1:8" ht="57.6">
      <c r="A7" s="65" t="s">
        <v>219</v>
      </c>
      <c r="C7" s="44" t="s">
        <v>414</v>
      </c>
      <c r="D7" s="44" t="s">
        <v>415</v>
      </c>
      <c r="E7" s="148" t="s">
        <v>416</v>
      </c>
    </row>
    <row r="8" spans="1:8">
      <c r="B8" s="4"/>
      <c r="C8" s="29" t="s">
        <v>154</v>
      </c>
      <c r="D8" s="29"/>
      <c r="E8" s="149" t="s">
        <v>11</v>
      </c>
    </row>
    <row r="9" spans="1:8">
      <c r="A9" s="40" t="s">
        <v>25</v>
      </c>
      <c r="B9" s="6"/>
      <c r="C9" s="56">
        <v>12.1</v>
      </c>
      <c r="D9" s="12">
        <v>7.4</v>
      </c>
      <c r="E9" s="150">
        <v>0.39</v>
      </c>
      <c r="F9" s="38"/>
      <c r="H9" s="11"/>
    </row>
    <row r="10" spans="1:8">
      <c r="A10" s="40" t="s">
        <v>28</v>
      </c>
      <c r="B10" s="6"/>
      <c r="C10" s="56">
        <v>5.8</v>
      </c>
      <c r="D10" s="12">
        <v>2.5</v>
      </c>
      <c r="E10" s="150">
        <v>0.56999999999999995</v>
      </c>
      <c r="F10" s="38"/>
    </row>
    <row r="11" spans="1:8">
      <c r="A11" s="40" t="s">
        <v>27</v>
      </c>
      <c r="B11" s="6"/>
      <c r="C11" s="56">
        <v>4.5</v>
      </c>
      <c r="D11" s="12">
        <v>1.7</v>
      </c>
      <c r="E11" s="150">
        <v>0.62</v>
      </c>
      <c r="F11" s="11"/>
      <c r="G11" s="38"/>
    </row>
    <row r="12" spans="1:8">
      <c r="A12" s="40" t="s">
        <v>26</v>
      </c>
      <c r="B12" s="6"/>
      <c r="C12" s="56">
        <v>3.8</v>
      </c>
      <c r="D12" s="12">
        <v>2.2000000000000002</v>
      </c>
      <c r="E12" s="150">
        <v>0.41</v>
      </c>
      <c r="G12" s="38"/>
    </row>
    <row r="13" spans="1:8">
      <c r="A13" s="21" t="s">
        <v>156</v>
      </c>
      <c r="B13" s="6"/>
      <c r="C13" s="56">
        <v>2.2000000000000002</v>
      </c>
      <c r="D13" s="12">
        <v>0.5</v>
      </c>
      <c r="E13" s="150">
        <v>0.76</v>
      </c>
      <c r="G13" s="38"/>
    </row>
    <row r="14" spans="1:8">
      <c r="A14" s="21" t="s">
        <v>157</v>
      </c>
      <c r="B14" s="6"/>
      <c r="C14" s="12">
        <v>1.3</v>
      </c>
      <c r="D14" s="12">
        <v>0.4</v>
      </c>
      <c r="E14" s="150">
        <v>0.73</v>
      </c>
    </row>
    <row r="15" spans="1:8">
      <c r="A15" s="21" t="s">
        <v>29</v>
      </c>
      <c r="B15" s="6"/>
      <c r="C15" s="12">
        <v>1.3</v>
      </c>
      <c r="D15" s="12">
        <v>0.5</v>
      </c>
      <c r="E15" s="150">
        <v>0.63</v>
      </c>
    </row>
    <row r="16" spans="1:8">
      <c r="A16" s="21" t="s">
        <v>158</v>
      </c>
      <c r="B16" s="6"/>
      <c r="C16" s="12">
        <v>1.1000000000000001</v>
      </c>
      <c r="D16" s="12">
        <v>0.3</v>
      </c>
      <c r="E16" s="150">
        <v>0.7</v>
      </c>
    </row>
    <row r="17" spans="1:5">
      <c r="A17" s="21" t="s">
        <v>13</v>
      </c>
      <c r="B17" s="6"/>
      <c r="C17" s="12">
        <v>32.1</v>
      </c>
      <c r="D17" s="12">
        <v>15.5</v>
      </c>
      <c r="E17" s="150">
        <v>0.52</v>
      </c>
    </row>
  </sheetData>
  <hyperlinks>
    <hyperlink ref="A1" location="Index!A1" display="Return to index" xr:uid="{329B1CD0-22F2-4458-AC74-27D66F1B156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B0D6-BA09-4696-98CA-2D4853DF8DC6}">
  <sheetPr>
    <tabColor rgb="FF00B0F0"/>
  </sheetPr>
  <dimension ref="A1:H1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/>
    </sheetView>
  </sheetViews>
  <sheetFormatPr defaultColWidth="9.44140625" defaultRowHeight="14.4"/>
  <cols>
    <col min="1" max="1" width="21" style="63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1" t="s">
        <v>161</v>
      </c>
      <c r="B1" s="1"/>
    </row>
    <row r="2" spans="1:8" s="48" customFormat="1" ht="23.4">
      <c r="A2" s="64"/>
      <c r="D2" s="7"/>
      <c r="E2" s="7"/>
      <c r="F2" s="7"/>
      <c r="G2" s="7"/>
      <c r="H2" s="7" t="s">
        <v>162</v>
      </c>
    </row>
    <row r="5" spans="1:8">
      <c r="C5" s="34" t="str">
        <f>Index!BD62</f>
        <v>Chart 60 - Biofuel Incremental production potential</v>
      </c>
      <c r="D5" s="13"/>
    </row>
    <row r="6" spans="1:8">
      <c r="C6" s="59"/>
    </row>
    <row r="7" spans="1:8">
      <c r="A7" s="65"/>
      <c r="C7" s="44" t="s">
        <v>277</v>
      </c>
      <c r="D7" s="44" t="s">
        <v>88</v>
      </c>
    </row>
    <row r="8" spans="1:8">
      <c r="B8" s="4"/>
      <c r="C8" s="29" t="s">
        <v>250</v>
      </c>
      <c r="D8" s="29"/>
    </row>
    <row r="9" spans="1:8" ht="30" customHeight="1">
      <c r="A9" s="151" t="s">
        <v>417</v>
      </c>
      <c r="B9" s="6"/>
      <c r="C9" s="152">
        <v>35</v>
      </c>
      <c r="D9" s="152">
        <v>8</v>
      </c>
      <c r="E9" s="11"/>
      <c r="F9" s="38"/>
      <c r="H9" s="11"/>
    </row>
    <row r="10" spans="1:8" ht="28.8">
      <c r="A10" s="151" t="s">
        <v>418</v>
      </c>
      <c r="B10" s="6"/>
      <c r="C10" s="152">
        <v>58</v>
      </c>
      <c r="D10" s="152">
        <v>11</v>
      </c>
      <c r="E10" s="11"/>
      <c r="F10" s="38"/>
    </row>
    <row r="11" spans="1:8" ht="28.8">
      <c r="A11" s="151" t="s">
        <v>419</v>
      </c>
      <c r="B11" s="6"/>
      <c r="C11" s="152">
        <v>120</v>
      </c>
      <c r="D11" s="152">
        <v>18</v>
      </c>
      <c r="F11" s="11"/>
      <c r="G11" s="38"/>
    </row>
  </sheetData>
  <hyperlinks>
    <hyperlink ref="A1" location="Index!A1" display="Return to index" xr:uid="{65E6CC0D-9B5B-4DD4-ADA7-1142B0B0AE5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5A9E-BA98-40AE-9D9D-2E887B7A1133}">
  <dimension ref="A1:H1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Q28" sqref="Q28"/>
    </sheetView>
  </sheetViews>
  <sheetFormatPr defaultColWidth="9.44140625" defaultRowHeight="14.4"/>
  <cols>
    <col min="1" max="1" width="14.5546875" style="63" bestFit="1" customWidth="1"/>
    <col min="2" max="2" width="8.5546875" style="2" customWidth="1"/>
    <col min="3" max="8" width="14.44140625" style="2" customWidth="1"/>
    <col min="9" max="12" width="9.44140625" style="2"/>
    <col min="13" max="13" width="10" style="2" bestFit="1" customWidth="1"/>
    <col min="14" max="16384" width="9.44140625" style="2"/>
  </cols>
  <sheetData>
    <row r="1" spans="1:8">
      <c r="A1" s="62" t="s">
        <v>0</v>
      </c>
      <c r="B1" s="1"/>
    </row>
    <row r="2" spans="1:8" s="48" customFormat="1" ht="23.4">
      <c r="A2" s="64"/>
      <c r="D2" s="7"/>
      <c r="E2" s="7"/>
      <c r="F2" s="7"/>
      <c r="G2" s="7"/>
      <c r="H2" s="7" t="s">
        <v>106</v>
      </c>
    </row>
    <row r="5" spans="1:8">
      <c r="C5" s="34" t="s">
        <v>96</v>
      </c>
      <c r="D5" s="13"/>
    </row>
    <row r="6" spans="1:8">
      <c r="C6" s="59"/>
    </row>
    <row r="7" spans="1:8">
      <c r="A7" s="65" t="s">
        <v>97</v>
      </c>
      <c r="C7" s="44" t="s">
        <v>98</v>
      </c>
    </row>
    <row r="8" spans="1:8">
      <c r="B8" s="4"/>
      <c r="C8" s="29" t="s">
        <v>99</v>
      </c>
    </row>
    <row r="9" spans="1:8">
      <c r="A9" s="40" t="s">
        <v>100</v>
      </c>
      <c r="B9" s="6"/>
      <c r="C9" s="35" t="s">
        <v>101</v>
      </c>
      <c r="E9" s="11"/>
      <c r="F9" s="38"/>
      <c r="H9" s="11"/>
    </row>
    <row r="10" spans="1:8">
      <c r="A10" s="40" t="s">
        <v>100</v>
      </c>
      <c r="B10" s="6"/>
      <c r="C10" s="35" t="s">
        <v>101</v>
      </c>
      <c r="E10" s="11"/>
      <c r="F10" s="38"/>
    </row>
    <row r="11" spans="1:8">
      <c r="A11" s="40" t="s">
        <v>100</v>
      </c>
      <c r="B11" s="6"/>
      <c r="C11" s="35" t="s">
        <v>101</v>
      </c>
      <c r="D11" s="12"/>
      <c r="F11" s="11"/>
      <c r="G11" s="38"/>
    </row>
    <row r="12" spans="1:8">
      <c r="A12" s="40" t="s">
        <v>100</v>
      </c>
      <c r="B12" s="6"/>
      <c r="C12" s="35" t="s">
        <v>101</v>
      </c>
      <c r="D12" s="12"/>
      <c r="G12" s="38"/>
    </row>
  </sheetData>
  <hyperlinks>
    <hyperlink ref="A1" location="Índice!A1" display="Voltar" xr:uid="{5AD7929F-831F-488F-9F68-234885E16E1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48"/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8362-C387-4D45-AD0C-99C667CE7B50}">
  <sheetPr>
    <tabColor rgb="FF00B0F0"/>
  </sheetPr>
  <dimension ref="A1:J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7" style="2" customWidth="1"/>
    <col min="8" max="16384" width="9.44140625" style="2"/>
  </cols>
  <sheetData>
    <row r="1" spans="1:10">
      <c r="A1" s="1" t="s">
        <v>161</v>
      </c>
      <c r="B1" s="1"/>
    </row>
    <row r="2" spans="1:10" ht="6" customHeight="1"/>
    <row r="3" spans="1:10" s="48" customFormat="1" ht="23.4">
      <c r="D3" s="7"/>
      <c r="E3" s="10"/>
      <c r="F3" s="10"/>
      <c r="G3" s="10"/>
      <c r="H3" s="10"/>
      <c r="I3" s="49"/>
      <c r="J3" s="7" t="s">
        <v>162</v>
      </c>
    </row>
    <row r="6" spans="1:10">
      <c r="C6" s="20" t="str">
        <f>Index!Q26</f>
        <v>Chart 6 - Evolution of corn production and harvest distribution</v>
      </c>
      <c r="D6" s="3"/>
      <c r="E6" s="3"/>
      <c r="F6" s="3"/>
      <c r="G6" s="3"/>
    </row>
    <row r="8" spans="1:10" ht="28.8">
      <c r="A8" s="4" t="s">
        <v>220</v>
      </c>
      <c r="C8" s="4" t="s">
        <v>243</v>
      </c>
      <c r="D8" s="4" t="s">
        <v>244</v>
      </c>
      <c r="E8" s="4" t="s">
        <v>245</v>
      </c>
      <c r="F8" s="5" t="s">
        <v>246</v>
      </c>
      <c r="G8" s="4"/>
    </row>
    <row r="9" spans="1:10" ht="15" customHeight="1">
      <c r="B9" s="4"/>
      <c r="C9" s="29" t="s">
        <v>242</v>
      </c>
      <c r="D9" s="29"/>
      <c r="E9" s="29"/>
      <c r="F9" s="29"/>
      <c r="G9" s="116"/>
    </row>
    <row r="10" spans="1:10">
      <c r="A10" s="79" t="s">
        <v>21</v>
      </c>
      <c r="B10" s="6"/>
      <c r="C10" s="9">
        <v>31.554200000000002</v>
      </c>
      <c r="D10" s="9">
        <v>10.574299999999999</v>
      </c>
      <c r="E10" s="9">
        <v>0</v>
      </c>
      <c r="F10" s="9">
        <v>42.128500000000003</v>
      </c>
      <c r="G10" s="117"/>
      <c r="J10" s="11"/>
    </row>
    <row r="11" spans="1:10">
      <c r="A11" s="79" t="s">
        <v>22</v>
      </c>
      <c r="B11" s="6"/>
      <c r="C11" s="9">
        <v>27.298400000000001</v>
      </c>
      <c r="D11" s="9">
        <v>7.7083000000000004</v>
      </c>
      <c r="E11" s="9">
        <v>0</v>
      </c>
      <c r="F11" s="9">
        <v>35.006700000000002</v>
      </c>
      <c r="G11" s="117"/>
    </row>
    <row r="12" spans="1:10">
      <c r="A12" s="79" t="s">
        <v>23</v>
      </c>
      <c r="B12" s="6"/>
      <c r="C12" s="9">
        <v>31.809000000000001</v>
      </c>
      <c r="D12" s="9">
        <v>10.7059</v>
      </c>
      <c r="E12" s="9">
        <v>0</v>
      </c>
      <c r="F12" s="9">
        <v>42.514900000000004</v>
      </c>
      <c r="G12" s="117"/>
    </row>
    <row r="13" spans="1:10">
      <c r="A13" s="79" t="s">
        <v>24</v>
      </c>
      <c r="B13" s="6"/>
      <c r="C13" s="9">
        <v>36.596699999999998</v>
      </c>
      <c r="D13" s="9">
        <v>14.773</v>
      </c>
      <c r="E13" s="9">
        <v>0</v>
      </c>
      <c r="F13" s="9">
        <v>51.369699999999995</v>
      </c>
      <c r="G13" s="117"/>
    </row>
    <row r="14" spans="1:10">
      <c r="A14" s="79" t="s">
        <v>14</v>
      </c>
      <c r="B14" s="6"/>
      <c r="C14" s="9">
        <v>39.964100000000002</v>
      </c>
      <c r="D14" s="9">
        <v>18.688099999999999</v>
      </c>
      <c r="E14" s="9">
        <v>0</v>
      </c>
      <c r="F14" s="9">
        <v>58.652200000000001</v>
      </c>
      <c r="G14" s="117"/>
    </row>
    <row r="15" spans="1:10">
      <c r="A15" s="79" t="s">
        <v>15</v>
      </c>
      <c r="B15" s="6"/>
      <c r="C15" s="9">
        <v>33.654900000000005</v>
      </c>
      <c r="D15" s="9">
        <v>17.349</v>
      </c>
      <c r="E15" s="9">
        <v>0</v>
      </c>
      <c r="F15" s="9">
        <v>51.003900000000002</v>
      </c>
      <c r="G15" s="117"/>
    </row>
    <row r="16" spans="1:10">
      <c r="A16" s="79" t="s">
        <v>16</v>
      </c>
      <c r="B16" s="6"/>
      <c r="C16" s="9">
        <v>34.0792</v>
      </c>
      <c r="D16" s="9">
        <v>21.938800000000001</v>
      </c>
      <c r="E16" s="9">
        <v>0</v>
      </c>
      <c r="F16" s="9">
        <v>56.018000000000001</v>
      </c>
      <c r="G16" s="117"/>
    </row>
    <row r="17" spans="1:6">
      <c r="A17" s="6" t="s">
        <v>17</v>
      </c>
      <c r="B17" s="6"/>
      <c r="C17" s="9">
        <v>34.9467</v>
      </c>
      <c r="D17" s="9">
        <v>22.4603</v>
      </c>
      <c r="E17" s="9">
        <v>0</v>
      </c>
      <c r="F17" s="9">
        <v>57.406999999999996</v>
      </c>
    </row>
    <row r="18" spans="1:6">
      <c r="A18" s="6" t="s">
        <v>18</v>
      </c>
      <c r="B18" s="6"/>
      <c r="C18" s="9">
        <v>33.867100000000001</v>
      </c>
      <c r="D18" s="9">
        <v>39.112699999999997</v>
      </c>
      <c r="E18" s="9">
        <v>0</v>
      </c>
      <c r="F18" s="9">
        <v>72.979799999999983</v>
      </c>
    </row>
    <row r="19" spans="1:6">
      <c r="A19" s="114" t="s">
        <v>19</v>
      </c>
      <c r="B19" s="6"/>
      <c r="C19" s="9">
        <v>34.576708100000005</v>
      </c>
      <c r="D19" s="9">
        <v>46.928899999999999</v>
      </c>
      <c r="E19" s="9">
        <v>0</v>
      </c>
      <c r="F19" s="9">
        <v>81.505608100000018</v>
      </c>
    </row>
    <row r="20" spans="1:6">
      <c r="A20" s="6" t="s">
        <v>20</v>
      </c>
      <c r="B20" s="6"/>
      <c r="C20" s="9">
        <v>31.652609999999999</v>
      </c>
      <c r="D20" s="9">
        <v>48.399099999999997</v>
      </c>
      <c r="E20" s="9">
        <v>0</v>
      </c>
      <c r="F20" s="9">
        <v>80.051709999999986</v>
      </c>
    </row>
    <row r="21" spans="1:6">
      <c r="A21" s="6" t="s">
        <v>1</v>
      </c>
      <c r="C21" s="9">
        <v>30.082011599999998</v>
      </c>
      <c r="D21" s="9">
        <v>54.590499999999999</v>
      </c>
      <c r="E21" s="9">
        <v>0</v>
      </c>
      <c r="F21" s="9">
        <v>84.672511599999993</v>
      </c>
    </row>
    <row r="22" spans="1:6">
      <c r="A22" s="6" t="s">
        <v>2</v>
      </c>
      <c r="C22" s="9">
        <v>25.7455</v>
      </c>
      <c r="D22" s="9">
        <v>40.7727</v>
      </c>
      <c r="E22" s="9">
        <v>0</v>
      </c>
      <c r="F22" s="9">
        <v>66.518199999999993</v>
      </c>
    </row>
    <row r="23" spans="1:6">
      <c r="A23" s="6" t="s">
        <v>3</v>
      </c>
      <c r="C23" s="9">
        <v>30.462015000000001</v>
      </c>
      <c r="D23" s="9">
        <v>67.380899999999997</v>
      </c>
      <c r="E23" s="9">
        <v>0</v>
      </c>
      <c r="F23" s="9">
        <v>97.842914999999991</v>
      </c>
    </row>
    <row r="24" spans="1:6">
      <c r="A24" s="6" t="s">
        <v>4</v>
      </c>
      <c r="C24" s="9">
        <v>26.810695999999997</v>
      </c>
      <c r="D24" s="9">
        <v>53.898900000000005</v>
      </c>
      <c r="E24" s="9">
        <v>0</v>
      </c>
      <c r="F24" s="9">
        <v>80.709595999999991</v>
      </c>
    </row>
    <row r="25" spans="1:6">
      <c r="A25" s="6" t="s">
        <v>5</v>
      </c>
      <c r="C25" s="9">
        <v>25.6467007</v>
      </c>
      <c r="D25" s="9">
        <v>73.177700000000002</v>
      </c>
      <c r="E25" s="9">
        <v>1.2187000000000001</v>
      </c>
      <c r="F25" s="9">
        <v>100.0431007</v>
      </c>
    </row>
    <row r="26" spans="1:6">
      <c r="A26" s="6" t="s">
        <v>6</v>
      </c>
      <c r="C26" s="9">
        <v>25.689599999999999</v>
      </c>
      <c r="D26" s="9">
        <v>75.053200000000004</v>
      </c>
      <c r="E26" s="9">
        <v>1.8435999999999999</v>
      </c>
      <c r="F26" s="9">
        <v>102.5864</v>
      </c>
    </row>
    <row r="27" spans="1:6">
      <c r="A27" s="6" t="s">
        <v>7</v>
      </c>
      <c r="C27" s="9">
        <v>24.726500000000001</v>
      </c>
      <c r="D27" s="9">
        <v>60.741599999999998</v>
      </c>
      <c r="E27" s="9">
        <v>1.6285000000000001</v>
      </c>
      <c r="F27" s="9">
        <v>87.096600000000009</v>
      </c>
    </row>
    <row r="28" spans="1:6">
      <c r="A28" s="6" t="s">
        <v>8</v>
      </c>
      <c r="C28" s="9">
        <v>25.026</v>
      </c>
      <c r="D28" s="9">
        <v>85.892399999999995</v>
      </c>
      <c r="E28" s="9">
        <v>2.2119</v>
      </c>
      <c r="F28" s="9">
        <v>113.13029999999999</v>
      </c>
    </row>
    <row r="29" spans="1:6">
      <c r="A29" s="6" t="s">
        <v>9</v>
      </c>
      <c r="C29" s="9">
        <v>27.373199999999997</v>
      </c>
      <c r="D29" s="9">
        <v>102.36510000000001</v>
      </c>
      <c r="E29" s="9">
        <v>2.1543999999999999</v>
      </c>
      <c r="F29" s="9">
        <v>131.89270000000002</v>
      </c>
    </row>
  </sheetData>
  <hyperlinks>
    <hyperlink ref="A1" location="Index!A1" display="Return to index" xr:uid="{B21BF1FC-8ECF-4510-8237-A47CAB553A8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FAFD-85A5-4391-9CE2-E7C186162493}">
  <sheetPr>
    <tabColor rgb="FF00B0F0"/>
  </sheetPr>
  <dimension ref="A1:I1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E9" sqref="E9"/>
    </sheetView>
  </sheetViews>
  <sheetFormatPr defaultColWidth="9.44140625" defaultRowHeight="14.4"/>
  <cols>
    <col min="1" max="1" width="13" style="2" customWidth="1"/>
    <col min="2" max="2" width="8.5546875" style="2" customWidth="1"/>
    <col min="3" max="5" width="19.44140625" style="2" customWidth="1"/>
    <col min="6" max="6" width="17" style="2" customWidth="1"/>
    <col min="7" max="16384" width="9.44140625" style="2"/>
  </cols>
  <sheetData>
    <row r="1" spans="1:9">
      <c r="A1" s="1" t="s">
        <v>161</v>
      </c>
      <c r="B1" s="1"/>
    </row>
    <row r="2" spans="1:9" ht="6" customHeight="1"/>
    <row r="3" spans="1:9" s="48" customFormat="1" ht="23.4">
      <c r="D3" s="7"/>
      <c r="E3" s="10"/>
      <c r="F3" s="10"/>
      <c r="G3" s="10"/>
      <c r="H3" s="49"/>
      <c r="I3" s="7" t="s">
        <v>162</v>
      </c>
    </row>
    <row r="6" spans="1:9">
      <c r="C6" s="20" t="str">
        <f>Index!Q30</f>
        <v>Chart 7 - Evolution of corn destination in Brazil</v>
      </c>
      <c r="D6" s="3"/>
      <c r="E6" s="3"/>
      <c r="F6" s="3"/>
    </row>
    <row r="8" spans="1:9" ht="43.2">
      <c r="A8" s="4" t="s">
        <v>220</v>
      </c>
      <c r="C8" s="5" t="s">
        <v>247</v>
      </c>
      <c r="D8" s="5" t="s">
        <v>354</v>
      </c>
      <c r="E8" s="5" t="s">
        <v>355</v>
      </c>
      <c r="F8" s="4"/>
    </row>
    <row r="9" spans="1:9" ht="15" customHeight="1">
      <c r="B9" s="4"/>
      <c r="C9" s="29" t="s">
        <v>242</v>
      </c>
      <c r="D9" s="29"/>
      <c r="E9" s="29"/>
      <c r="F9" s="116"/>
    </row>
    <row r="10" spans="1:9">
      <c r="A10" s="6" t="s">
        <v>4</v>
      </c>
      <c r="C10" s="9">
        <v>22.841539474999998</v>
      </c>
      <c r="D10" s="9">
        <v>57.116818246000001</v>
      </c>
      <c r="E10" s="9">
        <v>1.9315817540000002</v>
      </c>
      <c r="F10" s="117"/>
      <c r="I10" s="11"/>
    </row>
    <row r="11" spans="1:9">
      <c r="A11" s="6" t="s">
        <v>5</v>
      </c>
      <c r="C11" s="9">
        <v>39.477599999999995</v>
      </c>
      <c r="D11" s="9">
        <v>58.555922546000005</v>
      </c>
      <c r="E11" s="9">
        <v>3.3814774539999997</v>
      </c>
      <c r="F11" s="117"/>
    </row>
    <row r="12" spans="1:9">
      <c r="A12" s="6" t="s">
        <v>6</v>
      </c>
      <c r="C12" s="9">
        <v>33.439506833000003</v>
      </c>
      <c r="D12" s="9">
        <v>61.257346429999991</v>
      </c>
      <c r="E12" s="9">
        <v>5.7640535700000006</v>
      </c>
      <c r="F12" s="117"/>
    </row>
    <row r="13" spans="1:9">
      <c r="A13" s="6" t="s">
        <v>7</v>
      </c>
      <c r="C13" s="9">
        <v>17.725020346000001</v>
      </c>
      <c r="D13" s="9">
        <v>63.563601554000009</v>
      </c>
      <c r="E13" s="9">
        <v>7.6049984460000015</v>
      </c>
      <c r="F13" s="117"/>
    </row>
    <row r="14" spans="1:9">
      <c r="A14" s="6" t="s">
        <v>8</v>
      </c>
      <c r="C14" s="9">
        <v>44.015200000000007</v>
      </c>
      <c r="D14" s="9">
        <v>64.869271402999999</v>
      </c>
      <c r="E14" s="9">
        <v>9.6653285970000002</v>
      </c>
      <c r="F14" s="117"/>
    </row>
    <row r="15" spans="1:9">
      <c r="A15" s="6" t="s">
        <v>9</v>
      </c>
      <c r="C15" s="9">
        <v>53.321200000000005</v>
      </c>
      <c r="D15" s="9">
        <v>66.337746249999995</v>
      </c>
      <c r="E15" s="9">
        <v>13.26115375</v>
      </c>
      <c r="F15" s="117"/>
    </row>
  </sheetData>
  <hyperlinks>
    <hyperlink ref="A1" location="Index!A1" display="Return to index" xr:uid="{2DA24B18-CA0E-47B0-8546-E6A9E7EEA95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E4E8-3287-44EC-AA1F-338DFDB6C079}">
  <sheetPr>
    <tabColor rgb="FF00B0F0"/>
  </sheetPr>
  <dimension ref="A1:J9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W12" sqref="W12"/>
    </sheetView>
  </sheetViews>
  <sheetFormatPr defaultColWidth="9.44140625" defaultRowHeight="14.4"/>
  <cols>
    <col min="1" max="1" width="13" style="2" customWidth="1"/>
    <col min="2" max="2" width="8.5546875" style="2" customWidth="1"/>
    <col min="3" max="7" width="15.6640625" style="2" customWidth="1"/>
    <col min="8" max="16384" width="9.44140625" style="2"/>
  </cols>
  <sheetData>
    <row r="1" spans="1:10">
      <c r="A1" s="1" t="s">
        <v>161</v>
      </c>
      <c r="B1" s="1"/>
    </row>
    <row r="2" spans="1:10" ht="6" customHeight="1"/>
    <row r="3" spans="1:10" s="48" customFormat="1" ht="23.4">
      <c r="D3" s="7"/>
      <c r="E3" s="10"/>
      <c r="F3" s="10"/>
      <c r="G3" s="10"/>
      <c r="H3" s="10"/>
      <c r="I3" s="49"/>
      <c r="J3" s="7" t="s">
        <v>162</v>
      </c>
    </row>
    <row r="6" spans="1:10">
      <c r="C6" s="20" t="str">
        <f>Index!Q34</f>
        <v>Chart 8 - Corn processing for ethanol production, by federative unit</v>
      </c>
      <c r="D6" s="3"/>
      <c r="E6" s="3"/>
      <c r="F6" s="3"/>
      <c r="G6" s="3"/>
    </row>
    <row r="8" spans="1:10" ht="28.8">
      <c r="A8" s="4" t="s">
        <v>220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29</v>
      </c>
    </row>
    <row r="9" spans="1:10" ht="15" customHeight="1">
      <c r="B9" s="4"/>
      <c r="C9" s="29" t="s">
        <v>242</v>
      </c>
      <c r="D9" s="29"/>
      <c r="E9" s="29"/>
      <c r="F9" s="29"/>
      <c r="G9" s="29"/>
    </row>
    <row r="10" spans="1:10">
      <c r="A10" s="155">
        <v>42736</v>
      </c>
      <c r="C10" s="25">
        <v>3.3122457000000001E-2</v>
      </c>
      <c r="D10" s="25">
        <v>0</v>
      </c>
      <c r="E10" s="25">
        <v>1.2315079999999999E-2</v>
      </c>
      <c r="F10" s="25">
        <v>0</v>
      </c>
      <c r="G10" s="25">
        <v>0</v>
      </c>
      <c r="J10" s="11"/>
    </row>
    <row r="11" spans="1:10">
      <c r="A11" s="155">
        <v>42767</v>
      </c>
      <c r="C11" s="25">
        <v>2.7098790000000001E-2</v>
      </c>
      <c r="D11" s="25">
        <v>0</v>
      </c>
      <c r="E11" s="25">
        <v>3.1894077E-2</v>
      </c>
      <c r="F11" s="25">
        <v>0</v>
      </c>
      <c r="G11" s="25">
        <v>0</v>
      </c>
    </row>
    <row r="12" spans="1:10">
      <c r="A12" s="155">
        <v>42795</v>
      </c>
      <c r="C12" s="25">
        <v>2.5266586000000001E-2</v>
      </c>
      <c r="D12" s="25">
        <v>0</v>
      </c>
      <c r="E12" s="25">
        <v>3.3147097E-2</v>
      </c>
      <c r="F12" s="25">
        <v>0</v>
      </c>
      <c r="G12" s="25">
        <v>0</v>
      </c>
    </row>
    <row r="13" spans="1:10">
      <c r="A13" s="155">
        <v>42826</v>
      </c>
      <c r="C13" s="25">
        <v>1.8905330000000001E-2</v>
      </c>
      <c r="D13" s="25">
        <v>0</v>
      </c>
      <c r="E13" s="25">
        <v>1.7815075E-2</v>
      </c>
      <c r="F13" s="25">
        <v>0</v>
      </c>
      <c r="G13" s="25">
        <v>0</v>
      </c>
    </row>
    <row r="14" spans="1:10">
      <c r="A14" s="155">
        <v>42856</v>
      </c>
      <c r="C14" s="25">
        <v>1.6617135999999998E-2</v>
      </c>
      <c r="D14" s="25">
        <v>0</v>
      </c>
      <c r="E14" s="25">
        <v>2.2378363000000002E-2</v>
      </c>
      <c r="F14" s="25">
        <v>0</v>
      </c>
      <c r="G14" s="25">
        <v>0</v>
      </c>
    </row>
    <row r="15" spans="1:10">
      <c r="A15" s="155">
        <v>42887</v>
      </c>
      <c r="C15" s="25">
        <v>1.6847189999999998E-2</v>
      </c>
      <c r="D15" s="25">
        <v>0</v>
      </c>
      <c r="E15" s="25">
        <v>2.5487749000000001E-2</v>
      </c>
      <c r="F15" s="25">
        <v>0</v>
      </c>
      <c r="G15" s="25">
        <v>0</v>
      </c>
    </row>
    <row r="16" spans="1:10">
      <c r="A16" s="155">
        <v>42917</v>
      </c>
      <c r="B16" s="6"/>
      <c r="C16" s="25">
        <v>4.6885197999999996E-2</v>
      </c>
      <c r="D16" s="25">
        <v>0</v>
      </c>
      <c r="E16" s="25">
        <v>3.9891803999999996E-2</v>
      </c>
      <c r="F16" s="25">
        <v>0</v>
      </c>
      <c r="G16" s="25">
        <v>0</v>
      </c>
    </row>
    <row r="17" spans="1:7">
      <c r="A17" s="155">
        <v>42948</v>
      </c>
      <c r="B17" s="6"/>
      <c r="C17" s="25">
        <v>4.1033885999999999E-2</v>
      </c>
      <c r="D17" s="25">
        <v>0</v>
      </c>
      <c r="E17" s="25">
        <v>2.8195501000000001E-2</v>
      </c>
      <c r="F17" s="25">
        <v>0</v>
      </c>
      <c r="G17" s="25">
        <v>0</v>
      </c>
    </row>
    <row r="18" spans="1:7">
      <c r="A18" s="155">
        <v>42979</v>
      </c>
      <c r="B18" s="6"/>
      <c r="C18" s="25">
        <v>8.0970318999999999E-2</v>
      </c>
      <c r="D18" s="25">
        <v>0</v>
      </c>
      <c r="E18" s="25">
        <v>2.3263936000000002E-2</v>
      </c>
      <c r="F18" s="25">
        <v>0</v>
      </c>
      <c r="G18" s="25">
        <v>3.264964E-3</v>
      </c>
    </row>
    <row r="19" spans="1:7">
      <c r="A19" s="155">
        <v>43009</v>
      </c>
      <c r="B19" s="6"/>
      <c r="C19" s="25">
        <v>8.294169500000001E-2</v>
      </c>
      <c r="D19" s="25">
        <v>0</v>
      </c>
      <c r="E19" s="25">
        <v>2.9497196E-2</v>
      </c>
      <c r="F19" s="25">
        <v>0</v>
      </c>
      <c r="G19" s="25">
        <v>3.038663E-3</v>
      </c>
    </row>
    <row r="20" spans="1:7">
      <c r="A20" s="155">
        <v>43040</v>
      </c>
      <c r="B20" s="6"/>
      <c r="C20" s="25">
        <v>8.709376399999999E-2</v>
      </c>
      <c r="D20" s="25">
        <v>0</v>
      </c>
      <c r="E20" s="25">
        <v>3.0275360000000001E-2</v>
      </c>
      <c r="F20" s="25">
        <v>0</v>
      </c>
      <c r="G20" s="25">
        <v>3.3624470000000002E-3</v>
      </c>
    </row>
    <row r="21" spans="1:7">
      <c r="A21" s="155">
        <v>43070</v>
      </c>
      <c r="C21" s="25">
        <v>0.12700847900000001</v>
      </c>
      <c r="D21" s="25">
        <v>0</v>
      </c>
      <c r="E21" s="25">
        <v>4.0112222000000003E-2</v>
      </c>
      <c r="F21" s="25">
        <v>0</v>
      </c>
      <c r="G21" s="25">
        <v>3.0530949999999996E-3</v>
      </c>
    </row>
    <row r="22" spans="1:7">
      <c r="A22" s="155">
        <v>43101</v>
      </c>
      <c r="C22" s="25">
        <v>0.13744401199999998</v>
      </c>
      <c r="D22" s="25">
        <v>0</v>
      </c>
      <c r="E22" s="25">
        <v>4.3882834000000003E-2</v>
      </c>
      <c r="F22" s="25">
        <v>0</v>
      </c>
      <c r="G22" s="25">
        <v>3.8352440000000002E-3</v>
      </c>
    </row>
    <row r="23" spans="1:7">
      <c r="A23" s="155">
        <v>43132</v>
      </c>
      <c r="C23" s="25">
        <v>0.117930195</v>
      </c>
      <c r="D23" s="25">
        <v>0</v>
      </c>
      <c r="E23" s="25">
        <v>4.3856862999999996E-2</v>
      </c>
      <c r="F23" s="25">
        <v>2.3070500000000002E-3</v>
      </c>
      <c r="G23" s="25">
        <v>2.5398550000000002E-3</v>
      </c>
    </row>
    <row r="24" spans="1:7">
      <c r="A24" s="155">
        <v>43160</v>
      </c>
      <c r="C24" s="25">
        <v>0.137124783</v>
      </c>
      <c r="D24" s="25">
        <v>0</v>
      </c>
      <c r="E24" s="25">
        <v>3.3281328999999998E-2</v>
      </c>
      <c r="F24" s="25">
        <v>3.4247199999999996E-3</v>
      </c>
      <c r="G24" s="25">
        <v>7.7402500000000002E-4</v>
      </c>
    </row>
    <row r="25" spans="1:7">
      <c r="A25" s="155">
        <v>43191</v>
      </c>
      <c r="C25" s="25">
        <v>0.13566696</v>
      </c>
      <c r="D25" s="25">
        <v>0</v>
      </c>
      <c r="E25" s="25">
        <v>2.5853722000000003E-2</v>
      </c>
      <c r="F25" s="25">
        <v>0</v>
      </c>
      <c r="G25" s="25">
        <v>1.8806859999999999E-3</v>
      </c>
    </row>
    <row r="26" spans="1:7">
      <c r="A26" s="155">
        <v>43221</v>
      </c>
      <c r="C26" s="25">
        <v>0.11746885</v>
      </c>
      <c r="D26" s="25">
        <v>0</v>
      </c>
      <c r="E26" s="25">
        <v>2.3403042000000002E-2</v>
      </c>
      <c r="F26" s="25">
        <v>0</v>
      </c>
      <c r="G26" s="25">
        <v>3.5949839999999999E-3</v>
      </c>
    </row>
    <row r="27" spans="1:7">
      <c r="A27" s="155">
        <v>43252</v>
      </c>
      <c r="C27" s="25">
        <v>7.8754988999999997E-2</v>
      </c>
      <c r="D27" s="25">
        <v>0</v>
      </c>
      <c r="E27" s="25">
        <v>3.1952504999999999E-2</v>
      </c>
      <c r="F27" s="25">
        <v>0</v>
      </c>
      <c r="G27" s="25">
        <v>1.25435E-3</v>
      </c>
    </row>
    <row r="28" spans="1:7">
      <c r="A28" s="155">
        <v>43282</v>
      </c>
      <c r="C28" s="25">
        <v>7.8862263000000002E-2</v>
      </c>
      <c r="D28" s="25">
        <v>0</v>
      </c>
      <c r="E28" s="25">
        <v>4.9464707999999996E-2</v>
      </c>
      <c r="F28" s="25">
        <v>0</v>
      </c>
      <c r="G28" s="25">
        <v>2.2966370000000002E-3</v>
      </c>
    </row>
    <row r="29" spans="1:7">
      <c r="A29" s="155">
        <v>43313</v>
      </c>
      <c r="C29" s="25">
        <v>8.5969823999999986E-2</v>
      </c>
      <c r="D29" s="25">
        <v>0</v>
      </c>
      <c r="E29" s="25">
        <v>7.2134468999999993E-2</v>
      </c>
      <c r="F29" s="25">
        <v>0</v>
      </c>
      <c r="G29" s="25">
        <v>2.655283E-3</v>
      </c>
    </row>
    <row r="30" spans="1:7">
      <c r="A30" s="155">
        <v>43344</v>
      </c>
      <c r="C30" s="25">
        <v>9.6847880000000011E-2</v>
      </c>
      <c r="D30" s="25">
        <v>0</v>
      </c>
      <c r="E30" s="25">
        <v>4.9194573999999998E-2</v>
      </c>
      <c r="F30" s="25">
        <v>0</v>
      </c>
      <c r="G30" s="25">
        <v>2.7696090000000001E-3</v>
      </c>
    </row>
    <row r="31" spans="1:7">
      <c r="A31" s="155">
        <v>43374</v>
      </c>
      <c r="C31" s="25">
        <v>0.10005871799999999</v>
      </c>
      <c r="D31" s="25">
        <v>0</v>
      </c>
      <c r="E31" s="25">
        <v>5.2817691E-2</v>
      </c>
      <c r="F31" s="25">
        <v>3.1132600000000001E-3</v>
      </c>
      <c r="G31" s="25">
        <v>3.3675110000000001E-3</v>
      </c>
    </row>
    <row r="32" spans="1:7">
      <c r="A32" s="155">
        <v>43405</v>
      </c>
      <c r="C32" s="25">
        <v>0.124724374</v>
      </c>
      <c r="D32" s="25">
        <v>0</v>
      </c>
      <c r="E32" s="25">
        <v>4.5015549000000002E-2</v>
      </c>
      <c r="F32" s="25">
        <v>3.27254E-3</v>
      </c>
      <c r="G32" s="25">
        <v>1.9896240000000002E-3</v>
      </c>
    </row>
    <row r="33" spans="1:7">
      <c r="A33" s="155">
        <v>43435</v>
      </c>
      <c r="C33" s="25">
        <v>0.14427821400000002</v>
      </c>
      <c r="D33" s="25">
        <v>0</v>
      </c>
      <c r="E33" s="25">
        <v>5.8415381000000002E-2</v>
      </c>
      <c r="F33" s="25">
        <v>5.0031400000000005E-3</v>
      </c>
      <c r="G33" s="25">
        <v>3.099507E-3</v>
      </c>
    </row>
    <row r="34" spans="1:7">
      <c r="A34" s="155">
        <v>43466</v>
      </c>
      <c r="C34" s="25">
        <v>0.16119324400000001</v>
      </c>
      <c r="D34" s="25">
        <v>0</v>
      </c>
      <c r="E34" s="25">
        <v>7.2178858999999998E-2</v>
      </c>
      <c r="F34" s="25">
        <v>6.2462500000000001E-3</v>
      </c>
      <c r="G34" s="25">
        <v>3.421777E-3</v>
      </c>
    </row>
    <row r="35" spans="1:7">
      <c r="A35" s="155">
        <v>43497</v>
      </c>
      <c r="C35" s="25">
        <v>0.150205635</v>
      </c>
      <c r="D35" s="25">
        <v>0</v>
      </c>
      <c r="E35" s="25">
        <v>5.1617642999999998E-2</v>
      </c>
      <c r="F35" s="25">
        <v>1.6189500000000001E-3</v>
      </c>
      <c r="G35" s="25">
        <v>3.3792269999999998E-3</v>
      </c>
    </row>
    <row r="36" spans="1:7">
      <c r="A36" s="155">
        <v>43525</v>
      </c>
      <c r="C36" s="25">
        <v>0.20280540400000002</v>
      </c>
      <c r="D36" s="25">
        <v>0</v>
      </c>
      <c r="E36" s="25">
        <v>3.9025493000000001E-2</v>
      </c>
      <c r="F36" s="25">
        <v>4.5851099999999999E-3</v>
      </c>
      <c r="G36" s="25">
        <v>3.233901E-3</v>
      </c>
    </row>
    <row r="37" spans="1:7">
      <c r="A37" s="155">
        <v>43556</v>
      </c>
      <c r="C37" s="25">
        <v>0.184103092</v>
      </c>
      <c r="D37" s="25">
        <v>0</v>
      </c>
      <c r="E37" s="25">
        <v>5.9112034000000001E-2</v>
      </c>
      <c r="F37" s="25">
        <v>7.19442E-3</v>
      </c>
      <c r="G37" s="25">
        <v>3.0807069999999998E-3</v>
      </c>
    </row>
    <row r="38" spans="1:7">
      <c r="A38" s="155">
        <v>43586</v>
      </c>
      <c r="C38" s="25">
        <v>0.19349034099999998</v>
      </c>
      <c r="D38" s="25">
        <v>0</v>
      </c>
      <c r="E38" s="25">
        <v>5.3011807000000001E-2</v>
      </c>
      <c r="F38" s="25">
        <v>1.0762280000000001E-2</v>
      </c>
      <c r="G38" s="25">
        <v>7.5903280000000004E-3</v>
      </c>
    </row>
    <row r="39" spans="1:7">
      <c r="A39" s="155">
        <v>43617</v>
      </c>
      <c r="C39" s="25">
        <v>0.17088167999999998</v>
      </c>
      <c r="D39" s="25">
        <v>0</v>
      </c>
      <c r="E39" s="25">
        <v>5.2748118000000004E-2</v>
      </c>
      <c r="F39" s="25">
        <v>1.0833280000000001E-2</v>
      </c>
      <c r="G39" s="25">
        <v>3.9900859999999995E-3</v>
      </c>
    </row>
    <row r="40" spans="1:7">
      <c r="A40" s="155">
        <v>43647</v>
      </c>
      <c r="C40" s="25">
        <v>0.175058519</v>
      </c>
      <c r="D40" s="25">
        <v>0</v>
      </c>
      <c r="E40" s="25">
        <v>7.6221523999999999E-2</v>
      </c>
      <c r="F40" s="25">
        <v>5.0109880000000001E-3</v>
      </c>
      <c r="G40" s="25">
        <v>4.2609880000000003E-3</v>
      </c>
    </row>
    <row r="41" spans="1:7">
      <c r="A41" s="155">
        <v>43678</v>
      </c>
      <c r="C41" s="25">
        <v>0.18027961200000001</v>
      </c>
      <c r="D41" s="25">
        <v>0</v>
      </c>
      <c r="E41" s="25">
        <v>6.6501468999999994E-2</v>
      </c>
      <c r="F41" s="25">
        <v>8.0227400000000004E-3</v>
      </c>
      <c r="G41" s="25">
        <v>3.254088E-3</v>
      </c>
    </row>
    <row r="42" spans="1:7">
      <c r="A42" s="155">
        <v>43709</v>
      </c>
      <c r="C42" s="25">
        <v>0.25373238599999998</v>
      </c>
      <c r="D42" s="25">
        <v>0</v>
      </c>
      <c r="E42" s="25">
        <v>3.7214365999999999E-2</v>
      </c>
      <c r="F42" s="25">
        <v>5.6018379999999996E-3</v>
      </c>
      <c r="G42" s="25">
        <v>5.4247729999999999E-3</v>
      </c>
    </row>
    <row r="43" spans="1:7">
      <c r="A43" s="155">
        <v>43739</v>
      </c>
      <c r="C43" s="25">
        <v>0.26645949599999996</v>
      </c>
      <c r="D43" s="25">
        <v>0</v>
      </c>
      <c r="E43" s="25">
        <v>4.1730110000000001E-2</v>
      </c>
      <c r="F43" s="25">
        <v>6.7570299999999998E-3</v>
      </c>
      <c r="G43" s="25">
        <v>4.8356199999999997E-3</v>
      </c>
    </row>
    <row r="44" spans="1:7">
      <c r="A44" s="155">
        <v>43770</v>
      </c>
      <c r="C44" s="25">
        <v>0.28041268499999999</v>
      </c>
      <c r="D44" s="25">
        <v>0</v>
      </c>
      <c r="E44" s="25">
        <v>6.1653262E-2</v>
      </c>
      <c r="F44" s="25">
        <v>1.032808E-2</v>
      </c>
      <c r="G44" s="25">
        <v>7.5015249999999993E-3</v>
      </c>
    </row>
    <row r="45" spans="1:7">
      <c r="A45" s="155">
        <v>43800</v>
      </c>
      <c r="C45" s="25">
        <v>0.29893821799999998</v>
      </c>
      <c r="D45" s="25">
        <v>0</v>
      </c>
      <c r="E45" s="25">
        <v>0.110350902</v>
      </c>
      <c r="F45" s="25">
        <v>1.132065E-2</v>
      </c>
      <c r="G45" s="25">
        <v>4.2969189999999997E-3</v>
      </c>
    </row>
    <row r="46" spans="1:7">
      <c r="A46" s="155">
        <v>43831</v>
      </c>
      <c r="C46" s="25">
        <v>0.31503525599999999</v>
      </c>
      <c r="D46" s="25">
        <v>0</v>
      </c>
      <c r="E46" s="25">
        <v>0.12052270699999999</v>
      </c>
      <c r="F46" s="25">
        <v>1.446474E-2</v>
      </c>
      <c r="G46" s="25">
        <v>4.9166440000000004E-3</v>
      </c>
    </row>
    <row r="47" spans="1:7">
      <c r="A47" s="155">
        <v>43862</v>
      </c>
      <c r="C47" s="25">
        <v>0.29072347199999998</v>
      </c>
      <c r="D47" s="25">
        <v>0</v>
      </c>
      <c r="E47" s="25">
        <v>0.127470632</v>
      </c>
      <c r="F47" s="25">
        <v>1.300926E-2</v>
      </c>
      <c r="G47" s="25">
        <v>5.358949E-3</v>
      </c>
    </row>
    <row r="48" spans="1:7">
      <c r="A48" s="155">
        <v>43891</v>
      </c>
      <c r="C48" s="25">
        <v>0.356494282</v>
      </c>
      <c r="D48" s="25">
        <v>0</v>
      </c>
      <c r="E48" s="25">
        <v>0.12097144500000001</v>
      </c>
      <c r="F48" s="25">
        <v>7.4408100000000008E-3</v>
      </c>
      <c r="G48" s="25">
        <v>5.7217200000000005E-3</v>
      </c>
    </row>
    <row r="49" spans="1:7">
      <c r="A49" s="155">
        <v>43922</v>
      </c>
      <c r="C49" s="25">
        <v>0.34248028800000002</v>
      </c>
      <c r="D49" s="25">
        <v>0</v>
      </c>
      <c r="E49" s="25">
        <v>5.014217E-2</v>
      </c>
      <c r="F49" s="25">
        <v>2.0020699999999999E-3</v>
      </c>
      <c r="G49" s="25">
        <v>4.3978209999999997E-3</v>
      </c>
    </row>
    <row r="50" spans="1:7">
      <c r="A50" s="155">
        <v>43952</v>
      </c>
      <c r="C50" s="25">
        <v>0.30319871300000001</v>
      </c>
      <c r="D50" s="25">
        <v>0</v>
      </c>
      <c r="E50" s="25">
        <v>2.4823044999999998E-2</v>
      </c>
      <c r="F50" s="25">
        <v>9.1921000000000006E-4</v>
      </c>
      <c r="G50" s="25">
        <v>1.0000000000000001E-9</v>
      </c>
    </row>
    <row r="51" spans="1:7">
      <c r="A51" s="155">
        <v>43983</v>
      </c>
      <c r="C51" s="25">
        <v>0.34185025799999996</v>
      </c>
      <c r="D51" s="25">
        <v>0</v>
      </c>
      <c r="E51" s="25">
        <v>4.3557733999999994E-2</v>
      </c>
      <c r="F51" s="25">
        <v>1.3361320000000001E-3</v>
      </c>
      <c r="G51" s="25">
        <v>5.6548729999999995E-3</v>
      </c>
    </row>
    <row r="52" spans="1:7">
      <c r="A52" s="155">
        <v>44013</v>
      </c>
      <c r="C52" s="25">
        <v>0.37338999</v>
      </c>
      <c r="D52" s="25">
        <v>0</v>
      </c>
      <c r="E52" s="25">
        <v>0.118864135</v>
      </c>
      <c r="F52" s="25">
        <v>1.0049780000000001E-2</v>
      </c>
      <c r="G52" s="25">
        <v>4.5635739999999999E-3</v>
      </c>
    </row>
    <row r="53" spans="1:7">
      <c r="A53" s="155">
        <v>44044</v>
      </c>
      <c r="C53" s="25">
        <v>0.37290519699999997</v>
      </c>
      <c r="D53" s="25">
        <v>0</v>
      </c>
      <c r="E53" s="25">
        <v>0.103950828</v>
      </c>
      <c r="F53" s="25">
        <v>1.656904E-2</v>
      </c>
      <c r="G53" s="25">
        <v>5.6773359999999998E-3</v>
      </c>
    </row>
    <row r="54" spans="1:7">
      <c r="A54" s="155">
        <v>44075</v>
      </c>
      <c r="C54" s="25">
        <v>0.47166821399999997</v>
      </c>
      <c r="D54" s="25">
        <v>0</v>
      </c>
      <c r="E54" s="25">
        <v>7.9702887E-2</v>
      </c>
      <c r="F54" s="25">
        <v>1.620214E-2</v>
      </c>
      <c r="G54" s="25">
        <v>3.6971309999999998E-3</v>
      </c>
    </row>
    <row r="55" spans="1:7">
      <c r="A55" s="155">
        <v>44105</v>
      </c>
      <c r="C55" s="25">
        <v>0.49278750900000001</v>
      </c>
      <c r="D55" s="25">
        <v>0</v>
      </c>
      <c r="E55" s="25">
        <v>8.6171129999999999E-2</v>
      </c>
      <c r="F55" s="25">
        <v>7.9177499999999994E-3</v>
      </c>
      <c r="G55" s="25">
        <v>1.0000000000000001E-9</v>
      </c>
    </row>
    <row r="56" spans="1:7">
      <c r="A56" s="155">
        <v>44136</v>
      </c>
      <c r="C56" s="25">
        <v>0.44584766300000001</v>
      </c>
      <c r="D56" s="25">
        <v>0</v>
      </c>
      <c r="E56" s="25">
        <v>8.9306501999999996E-2</v>
      </c>
      <c r="F56" s="25">
        <v>1.0570398999999999E-2</v>
      </c>
      <c r="G56" s="25">
        <v>3.0921570000000003E-3</v>
      </c>
    </row>
    <row r="57" spans="1:7">
      <c r="A57" s="155">
        <v>44166</v>
      </c>
      <c r="C57" s="25">
        <v>0.46235691899999998</v>
      </c>
      <c r="D57" s="25">
        <v>0</v>
      </c>
      <c r="E57" s="25">
        <v>8.5073223000000003E-2</v>
      </c>
      <c r="F57" s="25">
        <v>0</v>
      </c>
      <c r="G57" s="25">
        <v>1.1978330000000001E-3</v>
      </c>
    </row>
    <row r="58" spans="1:7">
      <c r="A58" s="155">
        <v>44197</v>
      </c>
      <c r="C58" s="25">
        <v>0.47615459900000001</v>
      </c>
      <c r="D58" s="25">
        <v>0</v>
      </c>
      <c r="E58" s="25">
        <v>7.8307269999999998E-2</v>
      </c>
      <c r="F58" s="25">
        <v>0</v>
      </c>
      <c r="G58" s="25">
        <v>2.0000000000000001E-9</v>
      </c>
    </row>
    <row r="59" spans="1:7">
      <c r="A59" s="155">
        <v>44228</v>
      </c>
      <c r="C59" s="25">
        <v>0.38792238099999998</v>
      </c>
      <c r="D59" s="25">
        <v>0</v>
      </c>
      <c r="E59" s="25">
        <v>7.6554967000000002E-2</v>
      </c>
      <c r="F59" s="25">
        <v>6.3304899999999994E-3</v>
      </c>
      <c r="G59" s="25">
        <v>2.4626560000000001E-3</v>
      </c>
    </row>
    <row r="60" spans="1:7">
      <c r="A60" s="155">
        <v>44256</v>
      </c>
      <c r="C60" s="25">
        <v>0.52891024799999997</v>
      </c>
      <c r="D60" s="25">
        <v>0</v>
      </c>
      <c r="E60" s="25">
        <v>8.2230287999999999E-2</v>
      </c>
      <c r="F60" s="25">
        <v>5.2102200000000006E-3</v>
      </c>
      <c r="G60" s="25">
        <v>5.5158459999999996E-3</v>
      </c>
    </row>
    <row r="61" spans="1:7">
      <c r="A61" s="155">
        <v>44287</v>
      </c>
      <c r="C61" s="25">
        <v>0.47593828700000002</v>
      </c>
      <c r="D61" s="25">
        <v>0</v>
      </c>
      <c r="E61" s="25">
        <v>6.4620070000000002E-2</v>
      </c>
      <c r="F61" s="25">
        <v>8.7471799999999991E-4</v>
      </c>
      <c r="G61" s="25">
        <v>2.764075E-3</v>
      </c>
    </row>
    <row r="62" spans="1:7">
      <c r="A62" s="155">
        <v>44317</v>
      </c>
      <c r="C62" s="25">
        <v>0.45843203199999999</v>
      </c>
      <c r="D62" s="25">
        <v>0</v>
      </c>
      <c r="E62" s="25">
        <v>6.9789210000000004E-2</v>
      </c>
      <c r="F62" s="25">
        <v>0</v>
      </c>
      <c r="G62" s="25">
        <v>2.40626E-4</v>
      </c>
    </row>
    <row r="63" spans="1:7">
      <c r="A63" s="155">
        <v>44348</v>
      </c>
      <c r="C63" s="25">
        <v>0.51048498499999995</v>
      </c>
      <c r="D63" s="25">
        <v>0</v>
      </c>
      <c r="E63" s="25">
        <v>6.3398650000000001E-2</v>
      </c>
      <c r="F63" s="25">
        <v>2.2094000000000003E-3</v>
      </c>
      <c r="G63" s="25">
        <v>1.394663E-3</v>
      </c>
    </row>
    <row r="64" spans="1:7">
      <c r="A64" s="155">
        <v>44378</v>
      </c>
      <c r="C64" s="25">
        <v>0.60053529399999994</v>
      </c>
      <c r="D64" s="25">
        <v>0</v>
      </c>
      <c r="E64" s="25">
        <v>9.2789956000000007E-2</v>
      </c>
      <c r="F64" s="25">
        <v>3.7573090000000003E-3</v>
      </c>
      <c r="G64" s="25">
        <v>1.8089619999999999E-3</v>
      </c>
    </row>
    <row r="65" spans="1:7">
      <c r="A65" s="155">
        <v>44409</v>
      </c>
      <c r="C65" s="25">
        <v>0.61390102099999999</v>
      </c>
      <c r="D65" s="25">
        <v>0</v>
      </c>
      <c r="E65" s="25">
        <v>9.5167678000000006E-2</v>
      </c>
      <c r="F65" s="25">
        <v>3.5379810000000004E-3</v>
      </c>
      <c r="G65" s="25">
        <v>2.4786109999999999E-3</v>
      </c>
    </row>
    <row r="66" spans="1:7">
      <c r="A66" s="155">
        <v>44440</v>
      </c>
      <c r="C66" s="25">
        <v>0.62630802800000007</v>
      </c>
      <c r="D66" s="25">
        <v>0</v>
      </c>
      <c r="E66" s="25">
        <v>8.3486619999999997E-2</v>
      </c>
      <c r="F66" s="25">
        <v>8.1007549999999994E-3</v>
      </c>
      <c r="G66" s="25">
        <v>1.321865E-3</v>
      </c>
    </row>
    <row r="67" spans="1:7">
      <c r="A67" s="155">
        <v>44470</v>
      </c>
      <c r="C67" s="25">
        <v>0.63251114899999994</v>
      </c>
      <c r="D67" s="25">
        <v>0</v>
      </c>
      <c r="E67" s="25">
        <v>8.6348352000000003E-2</v>
      </c>
      <c r="F67" s="25">
        <v>2.5099989999999997E-3</v>
      </c>
      <c r="G67" s="25">
        <v>2.0000000000000001E-9</v>
      </c>
    </row>
    <row r="68" spans="1:7">
      <c r="A68" s="155">
        <v>44501</v>
      </c>
      <c r="C68" s="25">
        <v>0.59825826100000001</v>
      </c>
      <c r="D68" s="25">
        <v>0</v>
      </c>
      <c r="E68" s="25">
        <v>0.110363298</v>
      </c>
      <c r="F68" s="25">
        <v>7.0336999999999995E-3</v>
      </c>
      <c r="G68" s="25">
        <v>2.7240260000000001E-3</v>
      </c>
    </row>
    <row r="69" spans="1:7">
      <c r="A69" s="155">
        <v>44531</v>
      </c>
      <c r="C69" s="25">
        <v>0.61286018200000003</v>
      </c>
      <c r="D69" s="25">
        <v>0</v>
      </c>
      <c r="E69" s="25">
        <v>0.109486737</v>
      </c>
      <c r="F69" s="25">
        <v>9.9069220000000003E-3</v>
      </c>
      <c r="G69" s="25">
        <v>5.6054999999999998E-5</v>
      </c>
    </row>
    <row r="70" spans="1:7">
      <c r="A70" s="155">
        <v>44562</v>
      </c>
      <c r="C70" s="25">
        <v>0.60541109900000001</v>
      </c>
      <c r="D70" s="25">
        <v>0</v>
      </c>
      <c r="E70" s="25">
        <v>7.484433900000001E-2</v>
      </c>
      <c r="F70" s="25">
        <v>1.0130650999999999E-2</v>
      </c>
      <c r="G70" s="25">
        <v>1.8847260000000002E-3</v>
      </c>
    </row>
    <row r="71" spans="1:7">
      <c r="A71" s="155">
        <v>44593</v>
      </c>
      <c r="C71" s="25">
        <v>0.54416656399999996</v>
      </c>
      <c r="D71" s="25">
        <v>0</v>
      </c>
      <c r="E71" s="25">
        <v>6.5585050000000006E-2</v>
      </c>
      <c r="F71" s="25">
        <v>8.5903230000000004E-3</v>
      </c>
      <c r="G71" s="25">
        <v>1.468212E-3</v>
      </c>
    </row>
    <row r="72" spans="1:7">
      <c r="A72" s="155">
        <v>44621</v>
      </c>
      <c r="C72" s="25">
        <v>0.58649452000000002</v>
      </c>
      <c r="D72" s="25">
        <v>0</v>
      </c>
      <c r="E72" s="25">
        <v>9.648567999999999E-2</v>
      </c>
      <c r="F72" s="25">
        <v>9.0349000000000002E-3</v>
      </c>
      <c r="G72" s="25">
        <v>2.5594009999999998E-3</v>
      </c>
    </row>
    <row r="73" spans="1:7">
      <c r="A73" s="155">
        <v>44652</v>
      </c>
      <c r="C73" s="25">
        <v>0.60727579099999995</v>
      </c>
      <c r="D73" s="25">
        <v>0</v>
      </c>
      <c r="E73" s="25">
        <v>7.3346221999999989E-2</v>
      </c>
      <c r="F73" s="25">
        <v>2.36696E-3</v>
      </c>
      <c r="G73" s="25">
        <v>0</v>
      </c>
    </row>
    <row r="74" spans="1:7">
      <c r="A74" s="155">
        <v>44682</v>
      </c>
      <c r="C74" s="25">
        <v>0.59977715500000006</v>
      </c>
      <c r="D74" s="25">
        <v>3.0183533999999998E-2</v>
      </c>
      <c r="E74" s="25">
        <v>8.3847000000000005E-2</v>
      </c>
      <c r="F74" s="25">
        <v>4.0976509999999999E-3</v>
      </c>
      <c r="G74" s="25">
        <v>9.9609099999999995E-4</v>
      </c>
    </row>
    <row r="75" spans="1:7">
      <c r="A75" s="155">
        <v>44713</v>
      </c>
      <c r="C75" s="25">
        <v>0.60860027999999999</v>
      </c>
      <c r="D75" s="25">
        <v>0.141319994</v>
      </c>
      <c r="E75" s="25">
        <v>9.4758320000000007E-2</v>
      </c>
      <c r="F75" s="25">
        <v>7.1480279999999998E-3</v>
      </c>
      <c r="G75" s="25">
        <v>0</v>
      </c>
    </row>
    <row r="76" spans="1:7">
      <c r="A76" s="155">
        <v>44743</v>
      </c>
      <c r="C76" s="25">
        <v>0.63227751899999995</v>
      </c>
      <c r="D76" s="25">
        <v>9.0930311999999999E-2</v>
      </c>
      <c r="E76" s="25">
        <v>9.7193026000000002E-2</v>
      </c>
      <c r="F76" s="25">
        <v>4.3777600000000002E-4</v>
      </c>
      <c r="G76" s="25">
        <v>0</v>
      </c>
    </row>
    <row r="77" spans="1:7">
      <c r="A77" s="155">
        <v>44774</v>
      </c>
      <c r="C77" s="25">
        <v>0.60407952800000009</v>
      </c>
      <c r="D77" s="25">
        <v>0.14453577400000001</v>
      </c>
      <c r="E77" s="25">
        <v>0.102810821</v>
      </c>
      <c r="F77" s="25">
        <v>5.1940450000000004E-3</v>
      </c>
      <c r="G77" s="25">
        <v>2.845813E-3</v>
      </c>
    </row>
    <row r="78" spans="1:7">
      <c r="A78" s="155">
        <v>44805</v>
      </c>
      <c r="C78" s="25">
        <v>0.68734041700000004</v>
      </c>
      <c r="D78" s="25">
        <v>0.17130709299999999</v>
      </c>
      <c r="E78" s="25">
        <v>8.2277744E-2</v>
      </c>
      <c r="F78" s="25">
        <v>1.2444939999999999E-3</v>
      </c>
      <c r="G78" s="25">
        <v>3.8165909999999998E-3</v>
      </c>
    </row>
    <row r="79" spans="1:7">
      <c r="A79" s="155">
        <v>44835</v>
      </c>
      <c r="C79" s="25">
        <v>0.71676720499999991</v>
      </c>
      <c r="D79" s="25">
        <v>0.16887943100000002</v>
      </c>
      <c r="E79" s="25">
        <v>7.7446913000000006E-2</v>
      </c>
      <c r="F79" s="25">
        <v>2.4904189999999998E-3</v>
      </c>
      <c r="G79" s="25">
        <v>2.9635880000000001E-3</v>
      </c>
    </row>
    <row r="80" spans="1:7">
      <c r="A80" s="155">
        <v>44866</v>
      </c>
      <c r="C80" s="25">
        <v>0.65035012000000003</v>
      </c>
      <c r="D80" s="25">
        <v>0.16945094799999999</v>
      </c>
      <c r="E80" s="25">
        <v>7.3964297000000012E-2</v>
      </c>
      <c r="F80" s="25">
        <v>1.2674100000000001E-3</v>
      </c>
      <c r="G80" s="25">
        <v>2.046488E-3</v>
      </c>
    </row>
    <row r="81" spans="1:7">
      <c r="A81" s="155">
        <v>44896</v>
      </c>
      <c r="C81" s="25">
        <v>0.64771962199999999</v>
      </c>
      <c r="D81" s="25">
        <v>0.175179522</v>
      </c>
      <c r="E81" s="25">
        <v>8.5971721000000001E-2</v>
      </c>
      <c r="F81" s="25">
        <v>2.725627E-3</v>
      </c>
      <c r="G81" s="25">
        <v>1.441842E-3</v>
      </c>
    </row>
    <row r="82" spans="1:7">
      <c r="A82" s="155">
        <v>44927</v>
      </c>
      <c r="C82" s="25">
        <v>0.64576095700000002</v>
      </c>
      <c r="D82" s="25">
        <v>0.17657442199999998</v>
      </c>
      <c r="E82" s="25">
        <v>9.2732579999999995E-2</v>
      </c>
      <c r="F82" s="25">
        <v>8.3606650000000015E-3</v>
      </c>
      <c r="G82" s="25">
        <v>3.3093249999999997E-3</v>
      </c>
    </row>
    <row r="83" spans="1:7">
      <c r="A83" s="155">
        <v>44958</v>
      </c>
      <c r="C83" s="25">
        <v>0.59488098300000003</v>
      </c>
      <c r="D83" s="25">
        <v>0.15600233799999999</v>
      </c>
      <c r="E83" s="25">
        <v>5.6678258000000002E-2</v>
      </c>
      <c r="F83" s="25">
        <v>9.6243749999999993E-3</v>
      </c>
      <c r="G83" s="25">
        <v>1.3369429999999999E-3</v>
      </c>
    </row>
    <row r="84" spans="1:7">
      <c r="A84" s="155">
        <v>44986</v>
      </c>
      <c r="C84" s="25">
        <v>0.72051633200000009</v>
      </c>
      <c r="D84" s="25">
        <v>0.173684069</v>
      </c>
      <c r="E84" s="25">
        <v>0.11684406600000001</v>
      </c>
      <c r="F84" s="25">
        <v>0</v>
      </c>
      <c r="G84" s="25">
        <v>1.7093520000000001E-3</v>
      </c>
    </row>
    <row r="85" spans="1:7">
      <c r="A85" s="155">
        <v>45017</v>
      </c>
      <c r="C85" s="25">
        <v>0.69429997900000007</v>
      </c>
      <c r="D85" s="25">
        <v>0.16768581599999999</v>
      </c>
      <c r="E85" s="25">
        <v>0.12934774000000002</v>
      </c>
      <c r="F85" s="25">
        <v>1.25362E-3</v>
      </c>
      <c r="G85" s="25">
        <v>2.2419380000000002E-3</v>
      </c>
    </row>
    <row r="86" spans="1:7">
      <c r="A86" s="155">
        <v>45047</v>
      </c>
      <c r="C86" s="25">
        <v>0.83273405599999994</v>
      </c>
      <c r="D86" s="25">
        <v>0.17431530200000001</v>
      </c>
      <c r="E86" s="25">
        <v>0.13158012199999999</v>
      </c>
      <c r="F86" s="25">
        <v>4.9612709999999997E-3</v>
      </c>
      <c r="G86" s="25">
        <v>1.342223E-3</v>
      </c>
    </row>
    <row r="87" spans="1:7">
      <c r="A87" s="155">
        <v>45078</v>
      </c>
      <c r="C87" s="25">
        <v>0.82156136000000002</v>
      </c>
      <c r="D87" s="25">
        <v>0.167650725</v>
      </c>
      <c r="E87" s="25">
        <v>0.134211465</v>
      </c>
      <c r="F87" s="25">
        <v>2.8671320000000001E-3</v>
      </c>
      <c r="G87" s="25">
        <v>1.3821199999999999E-3</v>
      </c>
    </row>
    <row r="88" spans="1:7">
      <c r="A88" s="155">
        <v>45108</v>
      </c>
      <c r="C88" s="25">
        <v>0.84632741200000006</v>
      </c>
      <c r="D88" s="25">
        <v>0.181128646</v>
      </c>
      <c r="E88" s="25">
        <v>0.151192364</v>
      </c>
      <c r="F88" s="25">
        <v>2.579118E-3</v>
      </c>
      <c r="G88" s="25">
        <v>1.5793409999999999E-3</v>
      </c>
    </row>
    <row r="89" spans="1:7">
      <c r="A89" s="155">
        <v>45139</v>
      </c>
      <c r="C89" s="25">
        <v>0.83477074299999998</v>
      </c>
      <c r="D89" s="25">
        <v>0.18053508400000001</v>
      </c>
      <c r="E89" s="25">
        <v>0.14595392800000001</v>
      </c>
      <c r="F89" s="25">
        <v>4.947669E-3</v>
      </c>
      <c r="G89" s="25">
        <v>1.449222E-3</v>
      </c>
    </row>
    <row r="90" spans="1:7">
      <c r="A90" s="155">
        <v>45170</v>
      </c>
      <c r="C90" s="25">
        <v>0.84362093199999999</v>
      </c>
      <c r="D90" s="25">
        <v>0.17612007300000002</v>
      </c>
      <c r="E90" s="25">
        <v>0.153011652</v>
      </c>
      <c r="F90" s="25">
        <v>7.310408E-3</v>
      </c>
      <c r="G90" s="25">
        <v>2.6141439999999997E-3</v>
      </c>
    </row>
    <row r="91" spans="1:7">
      <c r="A91" s="155">
        <v>45200</v>
      </c>
      <c r="C91" s="25">
        <v>0.88833532299999995</v>
      </c>
      <c r="D91" s="25">
        <v>0.17857263300000001</v>
      </c>
      <c r="E91" s="25">
        <v>0.14626499600000001</v>
      </c>
      <c r="F91" s="25">
        <v>4.2732769999999998E-3</v>
      </c>
      <c r="G91" s="25">
        <v>2.8489560000000001E-3</v>
      </c>
    </row>
    <row r="92" spans="1:7">
      <c r="A92" s="155">
        <v>45231</v>
      </c>
      <c r="C92" s="25">
        <v>0.86647679399999999</v>
      </c>
      <c r="D92" s="25">
        <v>0.171401094</v>
      </c>
      <c r="E92" s="25">
        <v>0.16221943599999999</v>
      </c>
      <c r="F92" s="25">
        <v>7.3494889999999998E-3</v>
      </c>
      <c r="G92" s="25">
        <v>3.0521139999999999E-3</v>
      </c>
    </row>
    <row r="93" spans="1:7">
      <c r="A93" s="155">
        <v>45261</v>
      </c>
      <c r="C93" s="25">
        <v>0.914574687</v>
      </c>
      <c r="D93" s="25">
        <v>0.17143644500000002</v>
      </c>
      <c r="E93" s="25">
        <v>0.17715588800000001</v>
      </c>
      <c r="F93" s="25">
        <v>6.4628029999999996E-3</v>
      </c>
      <c r="G93" s="25">
        <v>2.1395450000000001E-3</v>
      </c>
    </row>
  </sheetData>
  <hyperlinks>
    <hyperlink ref="A1" location="Index!A1" display="Return to index" xr:uid="{0DCB6585-6756-4407-8B5D-03A176B6404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ac322c95fd5a9c140980b05a7ba8588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4b548f53be00c0c948c8bce226297b26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834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101</Ordem>
  </documentManagement>
</p:properties>
</file>

<file path=customXml/itemProps1.xml><?xml version="1.0" encoding="utf-8"?>
<ds:datastoreItem xmlns:ds="http://schemas.openxmlformats.org/officeDocument/2006/customXml" ds:itemID="{BEE1A081-D5A4-4F94-B90C-C5FC54A8E061}"/>
</file>

<file path=customXml/itemProps2.xml><?xml version="1.0" encoding="utf-8"?>
<ds:datastoreItem xmlns:ds="http://schemas.openxmlformats.org/officeDocument/2006/customXml" ds:itemID="{2DF5E1AB-8A0B-4938-A3AA-E764514C22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BC9D54-72F0-441E-AF18-67A22FE25749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90d2e0e-7d4b-4233-8d03-ea1042274c92"/>
    <ds:schemaRef ds:uri="6eb8d705-1654-40ce-82c3-0856b054da8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62</vt:i4>
      </vt:variant>
      <vt:variant>
        <vt:lpstr>Intervalos Nomeados</vt:lpstr>
      </vt:variant>
      <vt:variant>
        <vt:i4>215</vt:i4>
      </vt:variant>
    </vt:vector>
  </HeadingPairs>
  <TitlesOfParts>
    <vt:vector size="277" baseType="lpstr">
      <vt:lpstr>Index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A-36</vt:lpstr>
      <vt:lpstr>A-37</vt:lpstr>
      <vt:lpstr>A-38</vt:lpstr>
      <vt:lpstr>A-39</vt:lpstr>
      <vt:lpstr>A-40</vt:lpstr>
      <vt:lpstr>A-41</vt:lpstr>
      <vt:lpstr>A-42</vt:lpstr>
      <vt:lpstr>A-43</vt:lpstr>
      <vt:lpstr>A-44</vt:lpstr>
      <vt:lpstr>A-45</vt:lpstr>
      <vt:lpstr>A-46</vt:lpstr>
      <vt:lpstr>A-47</vt:lpstr>
      <vt:lpstr>A-48</vt:lpstr>
      <vt:lpstr>A-49</vt:lpstr>
      <vt:lpstr>A-50</vt:lpstr>
      <vt:lpstr>A-51</vt:lpstr>
      <vt:lpstr>A-52</vt:lpstr>
      <vt:lpstr>A-53</vt:lpstr>
      <vt:lpstr>A-54</vt:lpstr>
      <vt:lpstr>A-55</vt:lpstr>
      <vt:lpstr>A-56</vt:lpstr>
      <vt:lpstr>A-57</vt:lpstr>
      <vt:lpstr>A-58</vt:lpstr>
      <vt:lpstr>A-59</vt:lpstr>
      <vt:lpstr>A-60</vt:lpstr>
      <vt:lpstr>A-x</vt:lpstr>
      <vt:lpstr>'A-10'!_Ref11750161</vt:lpstr>
      <vt:lpstr>'A-15'!_Ref11750161</vt:lpstr>
      <vt:lpstr>'A-25'!_Ref11750161</vt:lpstr>
      <vt:lpstr>'A-26'!_Ref11750161</vt:lpstr>
      <vt:lpstr>'A-27'!_Ref11750161</vt:lpstr>
      <vt:lpstr>'A-29'!_Ref11750161</vt:lpstr>
      <vt:lpstr>'A-30'!_Ref11750161</vt:lpstr>
      <vt:lpstr>'A-31'!_Ref11750161</vt:lpstr>
      <vt:lpstr>'A-32'!_Ref11750161</vt:lpstr>
      <vt:lpstr>'A-33'!_Ref11750161</vt:lpstr>
      <vt:lpstr>'A-34'!_Ref11750161</vt:lpstr>
      <vt:lpstr>'A-35'!_Ref11750161</vt:lpstr>
      <vt:lpstr>'A-36'!_Ref11750161</vt:lpstr>
      <vt:lpstr>'A-37'!_Ref11750161</vt:lpstr>
      <vt:lpstr>'A-38'!_Ref11750161</vt:lpstr>
      <vt:lpstr>'A-39'!_Ref11750161</vt:lpstr>
      <vt:lpstr>'A-41'!_Ref11750161</vt:lpstr>
      <vt:lpstr>'A-42'!_Ref11750161</vt:lpstr>
      <vt:lpstr>'A-43'!_Ref11750161</vt:lpstr>
      <vt:lpstr>'A-44'!_Ref11750161</vt:lpstr>
      <vt:lpstr>'A-45'!_Ref11750161</vt:lpstr>
      <vt:lpstr>'A-46'!_Ref11750161</vt:lpstr>
      <vt:lpstr>'A-47'!_Ref11750161</vt:lpstr>
      <vt:lpstr>'A-48'!_Ref11750161</vt:lpstr>
      <vt:lpstr>'A-50'!_Ref11750161</vt:lpstr>
      <vt:lpstr>'A-51'!_Ref11750161</vt:lpstr>
      <vt:lpstr>'A-52'!_Ref11750161</vt:lpstr>
      <vt:lpstr>'A-53'!_Ref11750161</vt:lpstr>
      <vt:lpstr>'A-54'!_Ref11750161</vt:lpstr>
      <vt:lpstr>'A-55'!_Ref11750161</vt:lpstr>
      <vt:lpstr>'A-56'!_Ref11750161</vt:lpstr>
      <vt:lpstr>'A-57'!_Ref11750161</vt:lpstr>
      <vt:lpstr>'A-58'!_Ref11750161</vt:lpstr>
      <vt:lpstr>'A-59'!_Ref11750161</vt:lpstr>
      <vt:lpstr>'A-60'!_Ref11750161</vt:lpstr>
      <vt:lpstr>'A-x'!_Ref11750161</vt:lpstr>
      <vt:lpstr>'A-10'!_Ref11750187</vt:lpstr>
      <vt:lpstr>'A-15'!_Ref11750187</vt:lpstr>
      <vt:lpstr>'A-26'!_Ref11750187</vt:lpstr>
      <vt:lpstr>'A-27'!_Ref11750187</vt:lpstr>
      <vt:lpstr>'A-29'!_Ref11750187</vt:lpstr>
      <vt:lpstr>'A-30'!_Ref11750187</vt:lpstr>
      <vt:lpstr>'A-31'!_Ref11750187</vt:lpstr>
      <vt:lpstr>'A-32'!_Ref11750187</vt:lpstr>
      <vt:lpstr>'A-33'!_Ref11750187</vt:lpstr>
      <vt:lpstr>'A-34'!_Ref11750187</vt:lpstr>
      <vt:lpstr>'A-35'!_Ref11750187</vt:lpstr>
      <vt:lpstr>'A-36'!_Ref11750187</vt:lpstr>
      <vt:lpstr>'A-37'!_Ref11750187</vt:lpstr>
      <vt:lpstr>'A-38'!_Ref11750187</vt:lpstr>
      <vt:lpstr>'A-39'!_Ref11750187</vt:lpstr>
      <vt:lpstr>'A-41'!_Ref11750187</vt:lpstr>
      <vt:lpstr>'A-42'!_Ref11750187</vt:lpstr>
      <vt:lpstr>'A-43'!_Ref11750187</vt:lpstr>
      <vt:lpstr>'A-44'!_Ref11750187</vt:lpstr>
      <vt:lpstr>'A-45'!_Ref11750187</vt:lpstr>
      <vt:lpstr>'A-46'!_Ref11750187</vt:lpstr>
      <vt:lpstr>'A-47'!_Ref11750187</vt:lpstr>
      <vt:lpstr>'A-48'!_Ref11750187</vt:lpstr>
      <vt:lpstr>'A-50'!_Ref11750187</vt:lpstr>
      <vt:lpstr>'A-51'!_Ref11750187</vt:lpstr>
      <vt:lpstr>'A-52'!_Ref11750187</vt:lpstr>
      <vt:lpstr>'A-53'!_Ref11750187</vt:lpstr>
      <vt:lpstr>'A-54'!_Ref11750187</vt:lpstr>
      <vt:lpstr>'A-55'!_Ref11750187</vt:lpstr>
      <vt:lpstr>'A-56'!_Ref11750187</vt:lpstr>
      <vt:lpstr>'A-57'!_Ref11750187</vt:lpstr>
      <vt:lpstr>'A-58'!_Ref11750187</vt:lpstr>
      <vt:lpstr>'A-59'!_Ref11750187</vt:lpstr>
      <vt:lpstr>'A-60'!_Ref11750187</vt:lpstr>
      <vt:lpstr>'A-x'!_Ref11750187</vt:lpstr>
      <vt:lpstr>Index!_Ref11771521</vt:lpstr>
      <vt:lpstr>'A-15'!_Ref38616215</vt:lpstr>
      <vt:lpstr>'A-30'!_Ref38616215</vt:lpstr>
      <vt:lpstr>'A-31'!_Ref38616215</vt:lpstr>
      <vt:lpstr>'A-37'!_Ref38616215</vt:lpstr>
      <vt:lpstr>'A-39'!_Ref38616215</vt:lpstr>
      <vt:lpstr>'A-42'!_Ref38616215</vt:lpstr>
      <vt:lpstr>'A-43'!_Ref38616215</vt:lpstr>
      <vt:lpstr>'A-44'!_Ref38616215</vt:lpstr>
      <vt:lpstr>'A-45'!_Ref38616215</vt:lpstr>
      <vt:lpstr>'A-46'!_Ref38616215</vt:lpstr>
      <vt:lpstr>'A-47'!_Ref38616215</vt:lpstr>
      <vt:lpstr>'A-48'!_Ref38616215</vt:lpstr>
      <vt:lpstr>'A-50'!_Ref38616215</vt:lpstr>
      <vt:lpstr>'A-51'!_Ref38616215</vt:lpstr>
      <vt:lpstr>'A-52'!_Ref38616215</vt:lpstr>
      <vt:lpstr>'A-53'!_Ref38616215</vt:lpstr>
      <vt:lpstr>'A-54'!_Ref38616215</vt:lpstr>
      <vt:lpstr>'A-55'!_Ref38616215</vt:lpstr>
      <vt:lpstr>'A-56'!_Ref38616215</vt:lpstr>
      <vt:lpstr>'A-57'!_Ref38616215</vt:lpstr>
      <vt:lpstr>'A-58'!_Ref38616215</vt:lpstr>
      <vt:lpstr>'A-59'!_Ref38616215</vt:lpstr>
      <vt:lpstr>'A-60'!_Ref38616215</vt:lpstr>
      <vt:lpstr>'A-x'!_Ref38616215</vt:lpstr>
      <vt:lpstr>'A-51'!_Ref39585668</vt:lpstr>
      <vt:lpstr>'A-52'!_Ref39585668</vt:lpstr>
      <vt:lpstr>'A-15'!_Ref414639940</vt:lpstr>
      <vt:lpstr>'A-30'!_Ref414639940</vt:lpstr>
      <vt:lpstr>'A-31'!_Ref414639940</vt:lpstr>
      <vt:lpstr>'A-37'!_Ref414639940</vt:lpstr>
      <vt:lpstr>'A-39'!_Ref414639940</vt:lpstr>
      <vt:lpstr>'A-45'!_Ref414639940</vt:lpstr>
      <vt:lpstr>'A-46'!_Ref414639940</vt:lpstr>
      <vt:lpstr>'A-47'!_Ref414639940</vt:lpstr>
      <vt:lpstr>'A-48'!_Ref414639940</vt:lpstr>
      <vt:lpstr>'A-50'!_Ref414639940</vt:lpstr>
      <vt:lpstr>'A-51'!_Ref414639940</vt:lpstr>
      <vt:lpstr>'A-52'!_Ref414639940</vt:lpstr>
      <vt:lpstr>'A-53'!_Ref414639940</vt:lpstr>
      <vt:lpstr>'A-54'!_Ref414639940</vt:lpstr>
      <vt:lpstr>'A-55'!_Ref414639940</vt:lpstr>
      <vt:lpstr>'A-56'!_Ref414639940</vt:lpstr>
      <vt:lpstr>'A-57'!_Ref414639940</vt:lpstr>
      <vt:lpstr>'A-58'!_Ref414639940</vt:lpstr>
      <vt:lpstr>'A-59'!_Ref414639940</vt:lpstr>
      <vt:lpstr>'A-60'!_Ref414639940</vt:lpstr>
      <vt:lpstr>'A-x'!_Ref414639940</vt:lpstr>
      <vt:lpstr>'A-29'!_Ref414969817</vt:lpstr>
      <vt:lpstr>'A-5'!_Ref416179262</vt:lpstr>
      <vt:lpstr>'A-13'!_Ref416179298</vt:lpstr>
      <vt:lpstr>'A-14'!_Ref416179311</vt:lpstr>
      <vt:lpstr>'A-16'!_Ref416179327</vt:lpstr>
      <vt:lpstr>'A-11'!_Ref416179516</vt:lpstr>
      <vt:lpstr>'A-12'!_Ref416179516</vt:lpstr>
      <vt:lpstr>'A-10'!_Ref419210832</vt:lpstr>
      <vt:lpstr>'A-15'!_Ref419210832</vt:lpstr>
      <vt:lpstr>'A-30'!_Ref419210832</vt:lpstr>
      <vt:lpstr>'A-31'!_Ref419210832</vt:lpstr>
      <vt:lpstr>'A-34'!_Ref419210832</vt:lpstr>
      <vt:lpstr>'A-37'!_Ref419210832</vt:lpstr>
      <vt:lpstr>'A-38'!_Ref419210832</vt:lpstr>
      <vt:lpstr>'A-39'!_Ref419210832</vt:lpstr>
      <vt:lpstr>'A-41'!_Ref419210832</vt:lpstr>
      <vt:lpstr>'A-42'!_Ref419210832</vt:lpstr>
      <vt:lpstr>'A-43'!_Ref419210832</vt:lpstr>
      <vt:lpstr>'A-44'!_Ref419210832</vt:lpstr>
      <vt:lpstr>'A-45'!_Ref419210832</vt:lpstr>
      <vt:lpstr>'A-46'!_Ref419210832</vt:lpstr>
      <vt:lpstr>'A-47'!_Ref419210832</vt:lpstr>
      <vt:lpstr>'A-48'!_Ref419210832</vt:lpstr>
      <vt:lpstr>'A-50'!_Ref419210832</vt:lpstr>
      <vt:lpstr>'A-51'!_Ref419210832</vt:lpstr>
      <vt:lpstr>'A-52'!_Ref419210832</vt:lpstr>
      <vt:lpstr>'A-53'!_Ref419210832</vt:lpstr>
      <vt:lpstr>'A-54'!_Ref419210832</vt:lpstr>
      <vt:lpstr>'A-55'!_Ref419210832</vt:lpstr>
      <vt:lpstr>'A-56'!_Ref419210832</vt:lpstr>
      <vt:lpstr>'A-57'!_Ref419210832</vt:lpstr>
      <vt:lpstr>'A-58'!_Ref419210832</vt:lpstr>
      <vt:lpstr>'A-59'!_Ref419210832</vt:lpstr>
      <vt:lpstr>'A-60'!_Ref419210832</vt:lpstr>
      <vt:lpstr>'A-x'!_Ref419210832</vt:lpstr>
      <vt:lpstr>Index!_Ref44346475</vt:lpstr>
      <vt:lpstr>'A-35'!_Ref444769674</vt:lpstr>
      <vt:lpstr>'A-36'!_Ref444769674</vt:lpstr>
      <vt:lpstr>'A-18'!_Ref479760941</vt:lpstr>
      <vt:lpstr>'A-19'!_Ref479760941</vt:lpstr>
      <vt:lpstr>'A-22'!_Ref482088035</vt:lpstr>
      <vt:lpstr>'A-23'!_Ref482088048</vt:lpstr>
      <vt:lpstr>'A-21'!_Ref483921005</vt:lpstr>
      <vt:lpstr>'A-10'!_Ref515905412</vt:lpstr>
      <vt:lpstr>'A-15'!_Ref515905412</vt:lpstr>
      <vt:lpstr>'A-24'!_Ref515905412</vt:lpstr>
      <vt:lpstr>'A-25'!_Ref515905412</vt:lpstr>
      <vt:lpstr>'A-26'!_Ref515905412</vt:lpstr>
      <vt:lpstr>'A-27'!_Ref515905412</vt:lpstr>
      <vt:lpstr>'A-29'!_Ref515905412</vt:lpstr>
      <vt:lpstr>'A-30'!_Ref515905412</vt:lpstr>
      <vt:lpstr>'A-31'!_Ref515905412</vt:lpstr>
      <vt:lpstr>'A-32'!_Ref515905412</vt:lpstr>
      <vt:lpstr>'A-33'!_Ref515905412</vt:lpstr>
      <vt:lpstr>'A-34'!_Ref515905412</vt:lpstr>
      <vt:lpstr>'A-35'!_Ref515905412</vt:lpstr>
      <vt:lpstr>'A-36'!_Ref515905412</vt:lpstr>
      <vt:lpstr>'A-37'!_Ref515905412</vt:lpstr>
      <vt:lpstr>'A-38'!_Ref515905412</vt:lpstr>
      <vt:lpstr>'A-39'!_Ref515905412</vt:lpstr>
      <vt:lpstr>'A-41'!_Ref515905412</vt:lpstr>
      <vt:lpstr>'A-42'!_Ref515905412</vt:lpstr>
      <vt:lpstr>'A-43'!_Ref515905412</vt:lpstr>
      <vt:lpstr>'A-44'!_Ref515905412</vt:lpstr>
      <vt:lpstr>'A-45'!_Ref515905412</vt:lpstr>
      <vt:lpstr>'A-46'!_Ref515905412</vt:lpstr>
      <vt:lpstr>'A-47'!_Ref515905412</vt:lpstr>
      <vt:lpstr>'A-48'!_Ref515905412</vt:lpstr>
      <vt:lpstr>'A-50'!_Ref515905412</vt:lpstr>
      <vt:lpstr>'A-51'!_Ref515905412</vt:lpstr>
      <vt:lpstr>'A-52'!_Ref515905412</vt:lpstr>
      <vt:lpstr>'A-53'!_Ref515905412</vt:lpstr>
      <vt:lpstr>'A-54'!_Ref515905412</vt:lpstr>
      <vt:lpstr>'A-55'!_Ref515905412</vt:lpstr>
      <vt:lpstr>'A-56'!_Ref515905412</vt:lpstr>
      <vt:lpstr>'A-57'!_Ref515905412</vt:lpstr>
      <vt:lpstr>'A-58'!_Ref515905412</vt:lpstr>
      <vt:lpstr>'A-59'!_Ref515905412</vt:lpstr>
      <vt:lpstr>'A-60'!_Ref515905412</vt:lpstr>
      <vt:lpstr>'A-x'!_Ref515905412</vt:lpstr>
      <vt:lpstr>Index!_Ref65601466</vt:lpstr>
      <vt:lpstr>Index!_Ref65677600</vt:lpstr>
      <vt:lpstr>Index!_Ref65749564</vt:lpstr>
      <vt:lpstr>Index!_Ref75950553</vt:lpstr>
      <vt:lpstr>'A-6'!_Ref7775031</vt:lpstr>
      <vt:lpstr>'A-7'!_Ref7775031</vt:lpstr>
      <vt:lpstr>'A-8'!_Ref7775031</vt:lpstr>
      <vt:lpstr>'A-9'!_Ref7775031</vt:lpstr>
      <vt:lpstr>Index!_Ref9848671</vt:lpstr>
      <vt:lpstr>Index!_Ref9849419</vt:lpstr>
      <vt:lpstr>'A-57'!_Toc175051587</vt:lpstr>
      <vt:lpstr>Ponteiro_A1</vt:lpstr>
      <vt:lpstr>Ponteiro_A2</vt:lpstr>
      <vt:lpstr>Ponteiro_A3</vt:lpstr>
      <vt:lpstr>Ponteiro_A4</vt:lpstr>
      <vt:lpstr>Ponteiro_A5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Download the open data - Analysis of Current Biofuels 2023</dc:title>
  <dc:subject/>
  <dc:creator/>
  <cp:keywords/>
  <dc:description/>
  <cp:lastModifiedBy/>
  <cp:revision/>
  <dcterms:created xsi:type="dcterms:W3CDTF">2006-09-16T00:00:00Z</dcterms:created>
  <dcterms:modified xsi:type="dcterms:W3CDTF">2024-09-13T17:43:24Z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9a6140d68b344f3c9c540f20c36b5cba</vt:lpwstr>
  </property>
  <property fmtid="{D5CDD505-2E9C-101B-9397-08002B2CF9AE}" pid="3" name="ContentTypeId">
    <vt:lpwstr>0x010100C605A40907E22A44A04B53D7345D6DBB</vt:lpwstr>
  </property>
  <property fmtid="{D5CDD505-2E9C-101B-9397-08002B2CF9AE}" pid="4" name="MediaServiceImageTags">
    <vt:lpwstr/>
  </property>
  <property fmtid="{D5CDD505-2E9C-101B-9397-08002B2CF9AE}" pid="5" name="Tag">
    <vt:lpwstr/>
  </property>
</Properties>
</file>